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cd-admin\data2\Engineering\Financial\CIP SDCs Rate Review\2024 SDC MODELS\"/>
    </mc:Choice>
  </mc:AlternateContent>
  <xr:revisionPtr revIDLastSave="0" documentId="13_ncr:1_{59889F2A-028B-4AA5-9640-9D6EECB6E2D2}" xr6:coauthVersionLast="47" xr6:coauthVersionMax="47" xr10:uidLastSave="{00000000-0000-0000-0000-000000000000}"/>
  <workbookProtection workbookAlgorithmName="SHA-512" workbookHashValue="9zyW+898Ioo0IDsTEbBIuXpyvgQtT11XXMvIwEDkDxoB598F0zqE/SZfWDBfJdMGwpibYtJwmkXil2oXTsvm2Q==" workbookSaltValue="WWbLJW/4w9WXlxe2hos0/w==" workbookSpinCount="100000" lockStructure="1"/>
  <bookViews>
    <workbookView xWindow="28680" yWindow="-120" windowWidth="29040" windowHeight="15840" xr2:uid="{97C75F1B-FD93-498E-AED5-3D96CEEF69A3}"/>
  </bookViews>
  <sheets>
    <sheet name="SDC Calculation" sheetId="5" r:id="rId1"/>
    <sheet name="Charge Analysis" sheetId="2" r:id="rId2"/>
    <sheet name="Planning Data" sheetId="1" r:id="rId3"/>
    <sheet name="Inventory of Current System" sheetId="3" r:id="rId4"/>
    <sheet name="CIP List" sheetId="4" r:id="rId5"/>
  </sheets>
  <definedNames>
    <definedName name="_xlnm.Print_Area" localSheetId="4">'CIP List'!$A$1:$G$48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8" i="4" l="1"/>
  <c r="D487" i="3"/>
  <c r="F9" i="5"/>
  <c r="F11" i="5" s="1"/>
  <c r="D489" i="3" l="1"/>
  <c r="C3" i="2" s="1"/>
  <c r="C5" i="2" l="1"/>
  <c r="C4" i="2"/>
  <c r="C10" i="1"/>
  <c r="G34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42" i="4" s="1"/>
  <c r="G46" i="4" s="1"/>
  <c r="C15" i="2" s="1"/>
  <c r="B10" i="1"/>
  <c r="C16" i="2" l="1"/>
  <c r="C17" i="2" s="1"/>
  <c r="C18" i="2" s="1"/>
  <c r="C10" i="2" l="1"/>
  <c r="C21" i="2" s="1"/>
  <c r="F12" i="5" l="1"/>
  <c r="C30" i="2"/>
  <c r="D19" i="5" s="1"/>
  <c r="D1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Kaaren Hofmann</author>
  </authors>
  <commentList>
    <comment ref="C3" authorId="0" shapeId="0" xr:uid="{2FDDDE1F-1928-49B1-AD75-BA4ECBEAC0F2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Cost of infrastructure already constructed in the City - reserves</t>
        </r>
      </text>
    </comment>
    <comment ref="C4" authorId="0" shapeId="0" xr:uid="{F2B9ED18-FD80-4EFD-AB3D-167F20B0FEBF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Additional amount of impervious surface projected at full buildout of the City</t>
        </r>
      </text>
    </comment>
    <comment ref="C5" authorId="0" shapeId="0" xr:uid="{FDEF323C-8172-40A5-84F4-638E14AB05BD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per additional impervious surface</t>
        </r>
      </text>
    </comment>
    <comment ref="C10" authorId="0" shapeId="0" xr:uid="{0506FB48-4253-4FCA-B1EB-92ACEC9525CE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cost/EDU</t>
        </r>
      </text>
    </comment>
    <comment ref="C15" authorId="0" shapeId="0" xr:uid="{0B699414-ADDD-4E0A-9A19-3ECD1E1A20D2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Cost of CIP to serve full buildout of the City</t>
        </r>
      </text>
    </comment>
    <comment ref="C16" authorId="0" shapeId="0" xr:uid="{F1077E11-E0B3-4F33-B880-5F77941EDC77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Additional amount of impervious surface projected at full buildoutof the City</t>
        </r>
      </text>
    </comment>
    <comment ref="C17" authorId="0" shapeId="0" xr:uid="{F19A63AF-9BC0-43F0-A7B4-EBF06A9447E6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 per additional impervious surface</t>
        </r>
      </text>
    </comment>
    <comment ref="C18" authorId="0" shapeId="0" xr:uid="{6C85C2F6-0835-44F6-A49F-570B6DB2B59A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Unit Cost/EDU</t>
        </r>
      </text>
    </comment>
    <comment ref="C21" authorId="0" shapeId="0" xr:uid="{C5696A89-71F3-4B15-BBE2-B0EBF93FD40D}">
      <text>
        <r>
          <rPr>
            <b/>
            <sz val="9"/>
            <color indexed="81"/>
            <rFont val="Tahoma"/>
            <family val="2"/>
          </rPr>
          <t>Kaaren Hofmann:</t>
        </r>
        <r>
          <rPr>
            <sz val="9"/>
            <color indexed="81"/>
            <rFont val="Tahoma"/>
            <family val="2"/>
          </rPr>
          <t xml:space="preserve">
Reimbursement cost + improvement cost</t>
        </r>
      </text>
    </comment>
  </commentList>
</comments>
</file>

<file path=xl/sharedStrings.xml><?xml version="1.0" encoding="utf-8"?>
<sst xmlns="http://schemas.openxmlformats.org/spreadsheetml/2006/main" count="1455" uniqueCount="617">
  <si>
    <t>Capacity Requirements (Needs)</t>
  </si>
  <si>
    <t>Category</t>
  </si>
  <si>
    <t>Description of Asset</t>
  </si>
  <si>
    <t>Installed</t>
  </si>
  <si>
    <t>Costs</t>
  </si>
  <si>
    <t>Project</t>
  </si>
  <si>
    <t>0-5 Years</t>
  </si>
  <si>
    <t>5-10 Years</t>
  </si>
  <si>
    <t>10-20 Years</t>
  </si>
  <si>
    <t>TOTAL CIP SDC COSTS</t>
  </si>
  <si>
    <t>Total</t>
  </si>
  <si>
    <t>Capacity per EDU</t>
  </si>
  <si>
    <t>Reimbursement $/EDU</t>
  </si>
  <si>
    <t>Equipment</t>
  </si>
  <si>
    <t>Flusher</t>
  </si>
  <si>
    <t>Trailer 77-918</t>
  </si>
  <si>
    <t>Truck 96-926</t>
  </si>
  <si>
    <t>Roller</t>
  </si>
  <si>
    <t>Street Sweeper 305-00</t>
  </si>
  <si>
    <t>Tractor Mower 00-307</t>
  </si>
  <si>
    <t>Truck 921-96</t>
  </si>
  <si>
    <t>Water Tank-Flusher</t>
  </si>
  <si>
    <t>Tractor/Mower 356-03</t>
  </si>
  <si>
    <t>Pickup 512-04</t>
  </si>
  <si>
    <t>Pickup 908-04</t>
  </si>
  <si>
    <t>Pickup 103-04</t>
  </si>
  <si>
    <t>Fork Lift</t>
  </si>
  <si>
    <t>Bucket Truck  933-96</t>
  </si>
  <si>
    <t>2008 Ford F450 941-08</t>
  </si>
  <si>
    <t>2008 Ford 3/4 ton PU vehicle No. 942-08</t>
  </si>
  <si>
    <t>Caterpillar 0420ECDJL02063</t>
  </si>
  <si>
    <t>Caterpillar 040ECDJL02046</t>
  </si>
  <si>
    <t>Gravely Pro-Turn 48" mower w/mulch &amp; striper kit</t>
  </si>
  <si>
    <t>2012 Elgin Whirlwind Street Sweeper</t>
  </si>
  <si>
    <t>2013 Chevy PU #952-13</t>
  </si>
  <si>
    <t>2014 Ford PU #953-13</t>
  </si>
  <si>
    <t>2013 Vermeer Chipper BC600XL #358-13</t>
  </si>
  <si>
    <t>2014 Chev Pickup (Veh#638-14)</t>
  </si>
  <si>
    <t>Furniture</t>
  </si>
  <si>
    <t>Infrastructure</t>
  </si>
  <si>
    <t>Edgewood Drive 226 LF 30", 65 lF 21", 15 LF 12" storm</t>
  </si>
  <si>
    <t>Heritage Rain Garden 6</t>
  </si>
  <si>
    <t>Hess Creek 97 LF 15", 58 LF 10",101 LF 12", 162 LF 8" storm</t>
  </si>
  <si>
    <t>2015 Ford F450 #955-15</t>
  </si>
  <si>
    <t>2015 Ford C-Max Hybrid</t>
  </si>
  <si>
    <t>2013 Hitachi Excavator #956-13</t>
  </si>
  <si>
    <t>Steel Blade/Hydraulic #512-04</t>
  </si>
  <si>
    <t>Knapheide Dump Body for #955-15</t>
  </si>
  <si>
    <t xml:space="preserve">Vivax Video Inspec Camera </t>
  </si>
  <si>
    <t>Buildings &amp; Improvements</t>
  </si>
  <si>
    <t xml:space="preserve">520 W 3rd St - Building </t>
  </si>
  <si>
    <t>Land</t>
  </si>
  <si>
    <t>520 W 3rd St - Land</t>
  </si>
  <si>
    <t>Video Inspection System - Vcam-5 control module and Vloc Cam Receiver</t>
  </si>
  <si>
    <t>2016 Chevrolet 3/4 Ton Chasis Veh# 958-16</t>
  </si>
  <si>
    <t>Cargo Mate Trailer Model BL716TA2</t>
  </si>
  <si>
    <t>Pro Cut PFM 9.2 DRO Brake Lathe</t>
  </si>
  <si>
    <t>PWA Building - 500 W 3rd St</t>
  </si>
  <si>
    <t>Highland at Hess Creek Phase 4 &amp; 5 Developer Contributed</t>
  </si>
  <si>
    <t>Shellie Park Developer Contributed</t>
  </si>
  <si>
    <t>PWM Storage Building #3 Roof/Siding Replace</t>
  </si>
  <si>
    <t>Sander Spreader Truck Equipment</t>
  </si>
  <si>
    <t>2018 Chevy Silverado Veh 550-18</t>
  </si>
  <si>
    <t>2018 Chevy Silverado Pickup Veh 959-18</t>
  </si>
  <si>
    <t>2018 Ford Chassis Veh# 960-18</t>
  </si>
  <si>
    <t>2018 Ford Explorer Veh 961-18</t>
  </si>
  <si>
    <t>2018 Ford Explorer Veh 962-18</t>
  </si>
  <si>
    <t>PWM Yard Gate / Fencing</t>
  </si>
  <si>
    <t>Trak-IT SoftWare</t>
  </si>
  <si>
    <t>8th Street Utility Replacement (Storm Pipe)</t>
  </si>
  <si>
    <t>Nova Grace Developer Contributed</t>
  </si>
  <si>
    <t>Columbia Estates Developer Contributed</t>
  </si>
  <si>
    <t>Gracie's 1, 2, and 3 Developer Contributed</t>
  </si>
  <si>
    <t>Hazelwood Developer Contributed</t>
  </si>
  <si>
    <t>2019 Chevrolet Colorado Cab  Veh# 916-19</t>
  </si>
  <si>
    <t>Body w/ Canopy for Veh# 960-18 Ford F550 Chasis</t>
  </si>
  <si>
    <t>2019 Chevrolet Silverado PU  Veh# 964-19</t>
  </si>
  <si>
    <t>2019 Ford Escape Veh# 963-19</t>
  </si>
  <si>
    <t>2019 Chev Silverado Veh# 640-19</t>
  </si>
  <si>
    <t>CIP</t>
  </si>
  <si>
    <t>800 Block Wynooski extension</t>
  </si>
  <si>
    <t>Dutchman Developer Contributed</t>
  </si>
  <si>
    <t>Page Landing Developer Contributed</t>
  </si>
  <si>
    <t>Villa rd-Haworth to Crestview Culvert Imps.</t>
  </si>
  <si>
    <t>Matrix Variable Message Reader Board Veh #967-19</t>
  </si>
  <si>
    <t>2020 Chevy Colorado Extended Cab 2WD PU Veh #968-20</t>
  </si>
  <si>
    <t>2020 Chevy Silverado C250 4x4 Veh #965-20</t>
  </si>
  <si>
    <t>Hydraulic Compactor for Existing CAT Backhoes Veh #971-20</t>
  </si>
  <si>
    <t>2020 Chevy Silverado 3500 Veh #970-20</t>
  </si>
  <si>
    <t>All Weather Canopy - PSB Carport Structure</t>
  </si>
  <si>
    <t>2020 Chev ColoradoExtended Cab 2x4 Veh #974-20</t>
  </si>
  <si>
    <t>Install Light Pole and West End Gate Opener @ PWM Yard</t>
  </si>
  <si>
    <t>PWM Building C - Office Space Addition</t>
  </si>
  <si>
    <t>Kings Landing 2 Developer Contributed</t>
  </si>
  <si>
    <t>River Run 1 &amp; 2 Developer Contributed</t>
  </si>
  <si>
    <t>2020 Ford Transit Cargo Van 350 Veh# 975-20</t>
  </si>
  <si>
    <t>2021 CASE 570 Tractor Veh# 925-21</t>
  </si>
  <si>
    <t>16TL 22ft Tilt Bed Trailer Veh# 966-19</t>
  </si>
  <si>
    <t>2012 LeeBoy 685B Grader Veh# 306-12</t>
  </si>
  <si>
    <t>Kings Landing 3&amp;4 Developer Contributed</t>
  </si>
  <si>
    <t>2021 Chevy Solverado w/ Durabull Truck Bed Veh 638-21</t>
  </si>
  <si>
    <t>Super Nova 4000 Chain Cutter with Kit</t>
  </si>
  <si>
    <t>Blaine St (2nd -9th)</t>
  </si>
  <si>
    <t>Riverlands Developer Contributed</t>
  </si>
  <si>
    <t>Edgewater PUD Developer Contributed</t>
  </si>
  <si>
    <t>Crestview Crossing PUD Ph 1 Developer Contributed</t>
  </si>
  <si>
    <t>3rd St.  Howard-River 2 R</t>
  </si>
  <si>
    <t>6/30/1955</t>
  </si>
  <si>
    <t>3rd St.  River-E of Chehalem 2 R</t>
  </si>
  <si>
    <t>4th St.  Main-Dayton 2 R</t>
  </si>
  <si>
    <t>4th St.  Howard-W of College 2 R</t>
  </si>
  <si>
    <t>5th St.  Blaine-Wynooski 2 R</t>
  </si>
  <si>
    <t>Center St.  S of Sheridan-3rd 2 R</t>
  </si>
  <si>
    <t>Center St.  3rd-6th 2 R</t>
  </si>
  <si>
    <t>Center St.  N of North-Fulton 2 R</t>
  </si>
  <si>
    <t>Chehalem St.  3rd-4th 2 R</t>
  </si>
  <si>
    <t>Chehalem St.  4th-5th 2 R</t>
  </si>
  <si>
    <t>College St.  S of 4th-6th 2 R</t>
  </si>
  <si>
    <t>Dayton Ave.  3rd-5th 2 R</t>
  </si>
  <si>
    <t>Edwards St.  3rd-6th 2 R</t>
  </si>
  <si>
    <t>Edwards St.  Hancock-Sheridan 2 R</t>
  </si>
  <si>
    <t>Edwards St.  N of Sherman-S of North 2 R</t>
  </si>
  <si>
    <t>Franklin St.  Washington-E of Blaine 2 R</t>
  </si>
  <si>
    <t>Franklin St.  E of Blaine-Meridian 2 R</t>
  </si>
  <si>
    <t>Hancock St.  River-E of Carlton 2 R</t>
  </si>
  <si>
    <t>Howard St.  Hancock-2nd 2 R</t>
  </si>
  <si>
    <t>Howard St.  2nd-6th 2 R</t>
  </si>
  <si>
    <t>Howard St.  Sherman-S of North 2 R</t>
  </si>
  <si>
    <t>Meridian St.  2nd-3rd 2 R</t>
  </si>
  <si>
    <t>Meridian St.  3rd-6th 2 R</t>
  </si>
  <si>
    <t>Meridian St.  Hancock-N of Sherman 2 C</t>
  </si>
  <si>
    <t>North St.  W of Howard-Meridian 2 R</t>
  </si>
  <si>
    <t>North St.  Meridian-E of Center 2 R</t>
  </si>
  <si>
    <t>River St.  Hancock-N of Sheridan 2 R</t>
  </si>
  <si>
    <t>School St.  Hancock-1st 2 R</t>
  </si>
  <si>
    <t>School St.  N of Sheridan-North 2 R</t>
  </si>
  <si>
    <t>School St.  4th-6th 2 R</t>
  </si>
  <si>
    <t>Sheridan St.  E of Garfield-Blaine 2 R</t>
  </si>
  <si>
    <t>Sheridan St.  College-River 2 R</t>
  </si>
  <si>
    <t>Sheridan St.  River-E of Carlton 2 R</t>
  </si>
  <si>
    <t>Sherman St.  Washington-College 2 R</t>
  </si>
  <si>
    <t>Sherman St.  College-E of River 2 R</t>
  </si>
  <si>
    <t>Vermillion St.  College-Dead End 2 R</t>
  </si>
  <si>
    <t>Vermillion St.  Meridian-Center 2 R</t>
  </si>
  <si>
    <t>Washington St.  3rd-Dayton 2 R</t>
  </si>
  <si>
    <t>Willamette St.  4th-5th 2 R</t>
  </si>
  <si>
    <t>4th St.  W of College-E of Willamette 2 C</t>
  </si>
  <si>
    <t>6/30/1960</t>
  </si>
  <si>
    <t>Blaine St.  Hancock-S of 9th 2 R</t>
  </si>
  <si>
    <t>Blaine St.  Hancock-S of Franklin 2 R</t>
  </si>
  <si>
    <t>College St.  1st-S of 2nd 2 C</t>
  </si>
  <si>
    <t>College St.  S of 2nd-N of 4th 2 C</t>
  </si>
  <si>
    <t>Crestview Dr.  E of Aldersgate-Villa 2 C</t>
  </si>
  <si>
    <t>Edwards St.  Hancock-1st 2 R</t>
  </si>
  <si>
    <t>Edwards St.  2nd-3rd 2 R</t>
  </si>
  <si>
    <t>Edwards St.  N of North-Vermillion 2 R</t>
  </si>
  <si>
    <t>Garfield St.  Sheridan-Sherman 2 R</t>
  </si>
  <si>
    <t>Grant St.  1st-S of Sheridan 2 R</t>
  </si>
  <si>
    <t>Meridian St.  1st-2nd 2 R</t>
  </si>
  <si>
    <t>Sheridan St.  W of Grant-Main 2 R</t>
  </si>
  <si>
    <t>Sheridan St.  Main-E of Garfield 2 R</t>
  </si>
  <si>
    <t>Sheridan St.  Blaine-E of School 2 R</t>
  </si>
  <si>
    <t>Sheridan St.  E of School-College 2 R</t>
  </si>
  <si>
    <t>Sherman St.  Main-Washington 2 R</t>
  </si>
  <si>
    <t>Vermillion St.  College-Meridian 2 C</t>
  </si>
  <si>
    <t>8th St.  Blaine-Dead End 2 R</t>
  </si>
  <si>
    <t>6/30/1965</t>
  </si>
  <si>
    <t>Aldercrest Dr.  College-Meridian 2 R</t>
  </si>
  <si>
    <t>Center St.  Fulton-S of Cherry 2 R</t>
  </si>
  <si>
    <t>Cherry St.  W of Center-Dead End 2 R</t>
  </si>
  <si>
    <t>Fulton St.  Villa-Dead End 2 R</t>
  </si>
  <si>
    <t>Meridian St.  N of Pinehurst-Crestview 2 C</t>
  </si>
  <si>
    <t>Sunset Ct.  College-Cul-de-sac 2 R</t>
  </si>
  <si>
    <t>4th St.  Harrison-Main 2 R</t>
  </si>
  <si>
    <t>6/30/1966</t>
  </si>
  <si>
    <t>6th St.  River-E of Chehalem 2 R</t>
  </si>
  <si>
    <t>6th St.  W of Willamette-Columbia 2 R</t>
  </si>
  <si>
    <t>7th St.  Dead End-Wynooski 2 R</t>
  </si>
  <si>
    <t>8th St.  W of College-River 2 R</t>
  </si>
  <si>
    <t>8th St.  River-Pacific 2 R</t>
  </si>
  <si>
    <t>9th St.  Blaine-River 2 C</t>
  </si>
  <si>
    <t>9th St.  River-E of Willamette 2 R</t>
  </si>
  <si>
    <t>9th St.  E of Willamette-Pacific 2 R</t>
  </si>
  <si>
    <t>Center St.  6th-9th 2 R</t>
  </si>
  <si>
    <t>Chehalem St.  5th-11th 2 R</t>
  </si>
  <si>
    <t>College St.  S of 8th-9th 2 R</t>
  </si>
  <si>
    <t>Columbia St.  5th-11th 2 R</t>
  </si>
  <si>
    <t>Grant St.  1st-4th 2 R</t>
  </si>
  <si>
    <t>Meridian St.  6th-7th 2 R</t>
  </si>
  <si>
    <t>Meridian St.  7th-9th 2 R</t>
  </si>
  <si>
    <t>Pacific St.  7th-11th 2 R</t>
  </si>
  <si>
    <t>Willamette St.  5th-11th 2 R</t>
  </si>
  <si>
    <t>10th St.  River-Pacific 2 R</t>
  </si>
  <si>
    <t>6/30/1967</t>
  </si>
  <si>
    <t>3rd St.  W of Church-Everest 2 R</t>
  </si>
  <si>
    <t>Church St.  S of 2nd-3rd 2 R</t>
  </si>
  <si>
    <t>Franklin St.  Main-E of Garfield 2 R</t>
  </si>
  <si>
    <t>Garfield St.  N of Franklin-North 2 R</t>
  </si>
  <si>
    <t>Mission Dr.  College-W of Rentfro 2 R</t>
  </si>
  <si>
    <t>North St.  Main-Washington 2 R</t>
  </si>
  <si>
    <t>Elm Ln.  Willow-Cul-de-sac 2 R</t>
  </si>
  <si>
    <t>6/30/1968</t>
  </si>
  <si>
    <t>Willow Dr.  Sitka-Elliott 2 R</t>
  </si>
  <si>
    <t>2nd St.  E of Blaine-W of Howard 2 C</t>
  </si>
  <si>
    <t>6/30/1969</t>
  </si>
  <si>
    <t>2nd St.  W of Howard-College 2 C</t>
  </si>
  <si>
    <t>2nd St.  College-River 2 C</t>
  </si>
  <si>
    <t>River St.  1st-4th 2 C</t>
  </si>
  <si>
    <t>Alder Ln.  Sitka-Cul-de-sac 2 R</t>
  </si>
  <si>
    <t>6/30/1970</t>
  </si>
  <si>
    <t>Cherry St.  Sitka-Dead End 2 R</t>
  </si>
  <si>
    <t>Edwards St.  Sheridan-Sherman 2 R</t>
  </si>
  <si>
    <t>Hawthorne Dr.  Sitka (S)-Elliott 2 R</t>
  </si>
  <si>
    <t>Hulet Ave.  Oak-Haworth 2 R</t>
  </si>
  <si>
    <t>Oak Dr.  Dead End-E of Hulet 2 R</t>
  </si>
  <si>
    <t>Sierra Vista St.  College-Meridian 2 R</t>
  </si>
  <si>
    <t>Washington St.  2nd-3rd 2 R</t>
  </si>
  <si>
    <t>2nd St.  Main-W of Blaine 2 C</t>
  </si>
  <si>
    <t>6/30/1971</t>
  </si>
  <si>
    <t>Fircrest Dr.  Cul-de-sac-Dead End 2 R</t>
  </si>
  <si>
    <t>9th St.  W of Charles (W)-Blaine 2 R</t>
  </si>
  <si>
    <t>6/30/1972</t>
  </si>
  <si>
    <t>Birch Ln.  Hawthorne-Cul-de-sac 2 R</t>
  </si>
  <si>
    <t>Aquarius Blvd.  Springbrook-Vittoria 2 R</t>
  </si>
  <si>
    <t>6/30/1976</t>
  </si>
  <si>
    <t>Center St.  Crestview-Dead End 2 R</t>
  </si>
  <si>
    <t>Dogwood St.  W of Cedar-E of Springbrook Wa 2 R</t>
  </si>
  <si>
    <t>Gemini Ln.  Aquarius-Cul-de-sac 2 R</t>
  </si>
  <si>
    <t>Jodi Ct.  Marie-Cul-de-sac 2 R</t>
  </si>
  <si>
    <t>Main St.  1st-N of 5th 2 C</t>
  </si>
  <si>
    <t>Marie Ave.  Haworth-S of Jodi 2 R</t>
  </si>
  <si>
    <t>Middlebrook Dr.  Springbrook-E of Springbrook Wa 2 R</t>
  </si>
  <si>
    <t>Middlebrook Dr.  W of Springbrook Way-Cedar 2 R</t>
  </si>
  <si>
    <t>Norwood Ct.  Elliott-Cul-de-sac 2 R</t>
  </si>
  <si>
    <t>Pioneer Ln.  Cul-de-sac (W)-Cul-de-sac (E) 2 R</t>
  </si>
  <si>
    <t>Springbrook Way  N of Middlebrook-S of Dogwood 2 R</t>
  </si>
  <si>
    <t>Vittoria Way  Springbrook-Portland Rd. 2 C</t>
  </si>
  <si>
    <t>Washington St.  Hancock-2nd 2 R</t>
  </si>
  <si>
    <t>Aldersgate Ln.  Pennington-Crestview 2 R</t>
  </si>
  <si>
    <t>6/30/1977</t>
  </si>
  <si>
    <t>Barclay Way  Pennington N.-Sierra Vista 2 R</t>
  </si>
  <si>
    <t>Cedar St.  Springbrook-S of Dogwood 2 R</t>
  </si>
  <si>
    <t>Charles Ct.  Charles St-Cul-de-sac 2 R</t>
  </si>
  <si>
    <t>Charles St.  S of 9th (W)-9th (E) 2 R</t>
  </si>
  <si>
    <t>Coffey Ln.  Vittoria-S of Aquarius 2 R</t>
  </si>
  <si>
    <t>Frontier Ln.  Charles St-Dead End 2 R</t>
  </si>
  <si>
    <t>Leo Ln.  Coffey-Cul-de-sac 2 R</t>
  </si>
  <si>
    <t>Libra St.  Crestview-Dead End 2 R</t>
  </si>
  <si>
    <t>Lindquist Ct.  Cedar-Cul-de-sac 2 R</t>
  </si>
  <si>
    <t>Madrona Dr.  Gemini-Aquarius 2 R</t>
  </si>
  <si>
    <t>Meadow Ln.  Vittoria-Cul-de-sac 2 R</t>
  </si>
  <si>
    <t>Pennington Dr.  Hoskins (N)-Hoskins (S) 2 R</t>
  </si>
  <si>
    <t>Redwood Ct.  Elliott-Cul-de-sac 2 R</t>
  </si>
  <si>
    <t>Sierra Vista St.  E of Hoskins-Pennington 2 R</t>
  </si>
  <si>
    <t>10th St.  W of James-College 2 R</t>
  </si>
  <si>
    <t>6/30/1978</t>
  </si>
  <si>
    <t>Andrew St.  W of James-College 2 R</t>
  </si>
  <si>
    <t>Buckley Ln.  Mountainview-Donald 2 R</t>
  </si>
  <si>
    <t>Crestview Dr.  Main-E of Valeri 2 R</t>
  </si>
  <si>
    <t>Donald Ln.  Mountainview-Cul-de-sac 2 R</t>
  </si>
  <si>
    <t>Hess Creek Ct.  Villa-Cul-de-sac 2 R</t>
  </si>
  <si>
    <t>James St.  S of 10th-N of Andrew 2 R</t>
  </si>
  <si>
    <t>Main St.  Lynn-S of Mountainview 2 C</t>
  </si>
  <si>
    <t>Michelle Ct.  James-Cul-de-sac 2 R</t>
  </si>
  <si>
    <t>Morton St.  N of Sheridan-Hwy 240 2 R</t>
  </si>
  <si>
    <t>Mountainview Ct.  Mountainview-Cul-de-sac 2 R</t>
  </si>
  <si>
    <t>Mountainview Dr.  W of Main-College 2 C</t>
  </si>
  <si>
    <t>Park Ct.  Donald-Cul-de-sac 2 R</t>
  </si>
  <si>
    <t>Peacock Ct.  Donald-Cul-de-sac 2 R</t>
  </si>
  <si>
    <t>Pecan Ct.  Haworth-Cul-de-sac 2 R</t>
  </si>
  <si>
    <t>Pinehurst Dr.  Main-College 2 R</t>
  </si>
  <si>
    <t>Walnut Ave.  Pecan-Deborah 2 R</t>
  </si>
  <si>
    <t>11th Ct.  River-Cul-de-sac 2 R</t>
  </si>
  <si>
    <t>6/30/1979</t>
  </si>
  <si>
    <t>12th St.  W of Meridian-River 2 R</t>
  </si>
  <si>
    <t>13th St.  W of Meridian-River 2 R</t>
  </si>
  <si>
    <t>Ann Ct.  Carol Ann-Cul-de-sac 2 R</t>
  </si>
  <si>
    <t>Arabian Ct.  Hoskins-Cul-de-sac 2 R</t>
  </si>
  <si>
    <t>Cambridge St.  Oxford (W)-Oxford (E) 2 R</t>
  </si>
  <si>
    <t>Carol Ann Dr.  Villa-E of Elderberry 2 R</t>
  </si>
  <si>
    <t>Carol Ann Dr.  E of Elderberry-Carol 2 R</t>
  </si>
  <si>
    <t>Carol Ave.  Villa-Cul-de-sac 2 R</t>
  </si>
  <si>
    <t>Dartmouth St.  Oxford-Dead End 2 R</t>
  </si>
  <si>
    <t>Deborah Rd.  Portland Rd.-Douglas 2 R</t>
  </si>
  <si>
    <t>Douglas Ave.  W of Emery-E of Deborah 2 R</t>
  </si>
  <si>
    <t>Douglas Ave.  E of Deborah-Springbrook Way 2 R</t>
  </si>
  <si>
    <t>Emery Dr.  N of Douglas-Crestview 2 R</t>
  </si>
  <si>
    <t>Harvard Ct.  Oxford-Cul-de-sac 2 R</t>
  </si>
  <si>
    <t>Haworth Ave.  Elliott-Springbrook 2 C</t>
  </si>
  <si>
    <t>Hayes St.  Elliott-E of Deborah 2 R</t>
  </si>
  <si>
    <t>Heater St.  Libra-Dead End 2 R</t>
  </si>
  <si>
    <t>Hemlock Ln.  Meridian-Cul-de-sac 2 R</t>
  </si>
  <si>
    <t>Hoskins St.  Pennington-Crestview 2 R</t>
  </si>
  <si>
    <t>Hulet Ave.  Portland Rd-Oak 2 R</t>
  </si>
  <si>
    <t>Jeffery Ct.  Dartmouth-Cul-de-sac 2 R</t>
  </si>
  <si>
    <t>Meridian St.  S of 12th-N of 13th 2 R</t>
  </si>
  <si>
    <t>Meridian St.  N of Sierra Vista-N of Pinehurst 2 C</t>
  </si>
  <si>
    <t>Meridian St.  Dartmouth-Cul-de-sac 2 R</t>
  </si>
  <si>
    <t>Oxford St.  College-Main 2 R</t>
  </si>
  <si>
    <t>Palomino Ct.  Hoskins-Cul-de-sac 2 R</t>
  </si>
  <si>
    <t>Partridge Ln.  Quail-Sunset 2 R</t>
  </si>
  <si>
    <t>Quail Dr.  College-W of Partridge 2 R</t>
  </si>
  <si>
    <t>Rinkes Ct.  Heater-Cul-de-sac 2 R</t>
  </si>
  <si>
    <t>School St.  9th-10th 2 R</t>
  </si>
  <si>
    <t>Sierra Vista St.  Meridian-W of Hoskins 2 R</t>
  </si>
  <si>
    <t>Sitka Ave.  St. Paul Hwy-S of Hancock 2 R</t>
  </si>
  <si>
    <t>Springbrook Way  Cedar-N of Middlebrook 2 R</t>
  </si>
  <si>
    <t>Yale Ct.  Oxford-Cul-de-sac 2 R</t>
  </si>
  <si>
    <t>Zoe Ct.  Dartmouth-Cul-de-sac 2 R</t>
  </si>
  <si>
    <t>Holveck Ct.  Foothills-Cul-de-sac 2 R</t>
  </si>
  <si>
    <t>6/30/1980</t>
  </si>
  <si>
    <t>Jones St.  Foothills-N of Hilltop 2 R</t>
  </si>
  <si>
    <t>Marguerite Way  S of Markris-Cul-de-sac 2 R</t>
  </si>
  <si>
    <t>Markris Way  Main-E of Marguerite 2 R</t>
  </si>
  <si>
    <t>Morris St.  Foothills-N of Hilltop 2 R</t>
  </si>
  <si>
    <t>Morton St.  First-N of Sheridan 2 R</t>
  </si>
  <si>
    <t>Pinehurst Ct.  Main-Cul-de-sac 2 R</t>
  </si>
  <si>
    <t>Springbrook Rd.  Portland Rd.-N of Middlebrook 2 C</t>
  </si>
  <si>
    <t>Villa Rd.  Portland Rd.-N of Haworth 2 C</t>
  </si>
  <si>
    <t>Villa Rd.  N of Haworth-S of Park Ln. 2 C</t>
  </si>
  <si>
    <t>Villa Rd.  S of Park Ln.-S of Crestview 2 C</t>
  </si>
  <si>
    <t>Villa Rd.  S of Crestview-Mountainview 2 C</t>
  </si>
  <si>
    <t>Sitka Ave.  Portland Rd-Oak 2 R</t>
  </si>
  <si>
    <t>6/30/1981</t>
  </si>
  <si>
    <t>Hillsdale Dr.  Jones-Morris 2 R</t>
  </si>
  <si>
    <t>6/30/1982</t>
  </si>
  <si>
    <t>Hilltop Dr.  Jones-Morris 2 R</t>
  </si>
  <si>
    <t>Crestview Dr.  E of Hoskins-E of Aldersgate 2 C</t>
  </si>
  <si>
    <t>6/30/1983</t>
  </si>
  <si>
    <t>Dolash Ct.  Oak-Cul-de-sac 2 R</t>
  </si>
  <si>
    <t>Elderberry Ct.  Carol Ann-Cul-de-sac 2 R</t>
  </si>
  <si>
    <t>Marie Ave.  S of Jodi-Cul-de-sac 2 R</t>
  </si>
  <si>
    <t>Oak Dr.  E of Hulet-Cul-de-sac 2 R</t>
  </si>
  <si>
    <t>11th St.  River-City Limits 2 C</t>
  </si>
  <si>
    <t>6/30/1987</t>
  </si>
  <si>
    <t>6th St.  E of Chehalem-W of Willamette 2 R</t>
  </si>
  <si>
    <t>Dayton Ave.  N of 5th-City Limits 2 C</t>
  </si>
  <si>
    <t>Edwards St.  1st-2nd 2 R</t>
  </si>
  <si>
    <t>Fulton St.  Meridian-Villa 2 C</t>
  </si>
  <si>
    <t>Garfield St.  1st-S of Sheridan 2 R</t>
  </si>
  <si>
    <t>Meridian St.  Hancock-1st 2 C</t>
  </si>
  <si>
    <t>Meridian St.  N of Sherman-N of Railroad 2 C</t>
  </si>
  <si>
    <t>School St.  Hancock-S of Sheridan 2 R</t>
  </si>
  <si>
    <t>Sherman St.  Villa-Cul-de-sac 2 R</t>
  </si>
  <si>
    <t>Washington St.  Hancock-S of Sheridan 2 R</t>
  </si>
  <si>
    <t>Washington St.  N of Sheridan-Illinois 2 R</t>
  </si>
  <si>
    <t>Deborah Rd.  Portland Rd-N of Hayes 2 R</t>
  </si>
  <si>
    <t>6/30/1988</t>
  </si>
  <si>
    <t>Morris St.  N of Sunset-Foothills 2 R</t>
  </si>
  <si>
    <t>6/30/1989</t>
  </si>
  <si>
    <t>Park Ln.  Aldersgate-Villa 2 R</t>
  </si>
  <si>
    <t>Sunset Dr.  W of Partridge-E of Morris 2 R</t>
  </si>
  <si>
    <t>5th St.  Main-Blaine 2 R</t>
  </si>
  <si>
    <t>6/30/1990</t>
  </si>
  <si>
    <t>9th St.  St. Paul Hwy-Dead End 2 R</t>
  </si>
  <si>
    <t>6/30/1991</t>
  </si>
  <si>
    <t>Haworth Ave.  Villa-Elliott 2 C</t>
  </si>
  <si>
    <t>Industrial Parkw  9th-Dead End 2 R</t>
  </si>
  <si>
    <t>Melody Ln.  W of Prospect-Main 2 R</t>
  </si>
  <si>
    <t>Sitka Ave.  Oak-Haworth 2 R</t>
  </si>
  <si>
    <t>Sitka Ave.  Haworth-High School 2 R</t>
  </si>
  <si>
    <t>6th St.  Blaine-W of Edwards 2 R</t>
  </si>
  <si>
    <t>6/30/1992</t>
  </si>
  <si>
    <t>6th St.  W of Edwards-River 2 R</t>
  </si>
  <si>
    <t>Arthur Ln.  Henry-Cul-de-sac 2 R</t>
  </si>
  <si>
    <t>Bramble Ct.  Thorne-Cul-de-sac 2 R</t>
  </si>
  <si>
    <t>Briar Ct.  Thorne-Cul-de-sac 2 R</t>
  </si>
  <si>
    <t>Crestview Dr.  College-E of Hoskins 2 C</t>
  </si>
  <si>
    <t>Holly Dr.  Laurel-Oak 2 R</t>
  </si>
  <si>
    <t>Laurel Dr.  Villa-E of Linda 2 R</t>
  </si>
  <si>
    <t>Linda Way  N of Laurel-S of Maple 2 R</t>
  </si>
  <si>
    <t>Maple Dr.  Holly-E of Linda 2 R</t>
  </si>
  <si>
    <t>Meridian St.  N of Railroad-N of Sierra Vista 2 C</t>
  </si>
  <si>
    <t>Pinehurst Dr.  College-Meridian 2 R</t>
  </si>
  <si>
    <t>Rentfro Way  S of Mission-Dead End 2 R</t>
  </si>
  <si>
    <t>Thorne St.  Villa-Mountainview 2 R</t>
  </si>
  <si>
    <t>Valeri Dr.  N of Crestview-S of Prospect 2 R</t>
  </si>
  <si>
    <t>Ardus Dr.  2nd-3rd 2 R</t>
  </si>
  <si>
    <t>6/30/1993</t>
  </si>
  <si>
    <t>Clearbrook Ct.  Edgewood-Cul-de-sac 2 R</t>
  </si>
  <si>
    <t>Doris Dr.  2nd-3rd 2 R</t>
  </si>
  <si>
    <t>Edgewood Dr.  Main-College 2 R</t>
  </si>
  <si>
    <t>Elva Dr.  2nd-3rd 2 R</t>
  </si>
  <si>
    <t>Grant St.  Franklin-Illinois 2 R</t>
  </si>
  <si>
    <t>Homewood Ct.  Edgewood-Cul-de-sac 2 R</t>
  </si>
  <si>
    <t>Melody Ct.  Main-Cul-de-sac 2 R</t>
  </si>
  <si>
    <t>Meredith Dr.  2nd-3rd 2 R</t>
  </si>
  <si>
    <t>Ashley Ct.  Main-Cul-de-sac 2 R</t>
  </si>
  <si>
    <t>6/30/1994</t>
  </si>
  <si>
    <t>Mill Ct.  Mill Pl.-Cul-de-sac 2 R</t>
  </si>
  <si>
    <t>Mill Pl.  11th-Dead End 2 R</t>
  </si>
  <si>
    <t>Nugget Ln.  Lynn-Main 2 R</t>
  </si>
  <si>
    <t>Bina Dr.  2nd-3rd 2 R</t>
  </si>
  <si>
    <t>6/30/1995</t>
  </si>
  <si>
    <t>Corinne Dr.  2nd-3rd 2 R</t>
  </si>
  <si>
    <t>Edgewood Ct.  Edgewood-Cul-de-sac 2 R</t>
  </si>
  <si>
    <t>Foothills Dr.  Chehalem-W of Jones 2 C</t>
  </si>
  <si>
    <t>Foothills Dr.  W of Jones-College 2 C</t>
  </si>
  <si>
    <t>Hillsdale Dr.  Center-Aldersgate 2 R</t>
  </si>
  <si>
    <t>Myrtlewood Ct.  Princeton-Cul-de-sac 2 R</t>
  </si>
  <si>
    <t>Oak Knoll Ct.  Knoll-Cul-de-sac 2 R</t>
  </si>
  <si>
    <t>Princeton Ct.  Princeton-Cul-de-sac 2 R</t>
  </si>
  <si>
    <t>Princeton St.  Cambridge-Quail 2 R</t>
  </si>
  <si>
    <t>River St.  4th-S of 13th 2 C</t>
  </si>
  <si>
    <t>Shelly Ct.  Natalie-Cul-de-sac 2 R</t>
  </si>
  <si>
    <t>Westlake Loop  Westlake St.-Westlake St. 2 R</t>
  </si>
  <si>
    <t>Westlake St.  Crestview-Westlake Loop 2 R</t>
  </si>
  <si>
    <t>Burlington Dr.  S of Edgewood-Foothills 2 R</t>
  </si>
  <si>
    <t>6/30/1996</t>
  </si>
  <si>
    <t>Edgewood Dr.  College-Center 2 R</t>
  </si>
  <si>
    <t>Jones St.  N of Hilltop-Dead End 2 R</t>
  </si>
  <si>
    <t>Meridian St.  Edgewood-Foothills 2 R</t>
  </si>
  <si>
    <t>Morris St.  N of Hilltop-Dead End 2 R</t>
  </si>
  <si>
    <t>Natalie Dr.  Jones-Dead End 2 R</t>
  </si>
  <si>
    <t>Pennington Ct.  Hoskins-Cul-de-sac 2 R</t>
  </si>
  <si>
    <t>Winchester Dr.  Dead End (N)-Dead End (S) 2 R</t>
  </si>
  <si>
    <t>Wynooski St.  E of Willamette-S of 5th 2 C</t>
  </si>
  <si>
    <t>Wynooski St.  S of 5th-N of 11th 2 C</t>
  </si>
  <si>
    <t>2nd St.  Everest-3rd 2 R</t>
  </si>
  <si>
    <t>6/30/1997</t>
  </si>
  <si>
    <t>3rd St.  Everest-E of Meredith 2 R</t>
  </si>
  <si>
    <t>3rd St.  E of Meredith-W of 2nd 2 R</t>
  </si>
  <si>
    <t>3rd St.  W of 2nd-St. Paul Hwy 2 R</t>
  </si>
  <si>
    <t>Creekside Ln.  Main-Dead End 2 R</t>
  </si>
  <si>
    <t>Edgewood Dr.  Main-Crater 2 R</t>
  </si>
  <si>
    <t>Main St.  N of Mountainview-Dead End 2 R</t>
  </si>
  <si>
    <t>Myrtlewood Dr.  Main-Dead End 2 R</t>
  </si>
  <si>
    <t>Oxford St.  Main-Dead End 2 R</t>
  </si>
  <si>
    <t>Parkside Ln.  Creekside-S of Levi 2 R</t>
  </si>
  <si>
    <t>Quail Dr.  College-Center 2 R</t>
  </si>
  <si>
    <t>3rd St.  E of Railroad-Main 2 C</t>
  </si>
  <si>
    <t>6/30/1998</t>
  </si>
  <si>
    <t>Arlington Dr.  College-Cul-de-sac 2 R</t>
  </si>
  <si>
    <t>Center St.  Quail-Hilltop 2 R</t>
  </si>
  <si>
    <t>Elliott Rd.  2nd-Portland Rd. 2 C</t>
  </si>
  <si>
    <t>Hancock St.  W of Sitka-Elliott 2 R</t>
  </si>
  <si>
    <t>Hancock St.  Elliott-Dead End 2 R</t>
  </si>
  <si>
    <t>Ivy Dr.  Sunset-Dead End 2 R</t>
  </si>
  <si>
    <t>Levi Way  Creekside-W of Parkside 2 R</t>
  </si>
  <si>
    <t>Sherman St.  Morton-Cul-de-sac 2 R</t>
  </si>
  <si>
    <t>Sunset Dr.  Center-Aldersgate 2 R</t>
  </si>
  <si>
    <t>Burlington Dr.  Foothills-Dead End N 2 R</t>
  </si>
  <si>
    <t>6/30/1999</t>
  </si>
  <si>
    <t>Hilltop Dr.  Ivy-Dead End W 2 R</t>
  </si>
  <si>
    <t>Ivy Dr.  Hillsdale-Dead End 2 R</t>
  </si>
  <si>
    <t>Lauren Ct.  Main-Cul-de-sac 2 R</t>
  </si>
  <si>
    <t>Meridian St.  Foothills-Dead End 2 R</t>
  </si>
  <si>
    <t>Stephanie Ct.  Burlington-Cul-de-sac 2 R</t>
  </si>
  <si>
    <t>2nd St.  Harrison-W of Grant 2 R</t>
  </si>
  <si>
    <t>2nd St.  W of Grant-Main 2 R</t>
  </si>
  <si>
    <t>Illinois St.  Main-College 2 C</t>
  </si>
  <si>
    <t>2nd St.  Church-Everest 2 R</t>
  </si>
  <si>
    <t>Church St.  1st-S of 2nd 2 R</t>
  </si>
  <si>
    <t>Alexandra  Ivy-End to the West 2 R</t>
  </si>
  <si>
    <t>6/30/2000</t>
  </si>
  <si>
    <t>Alexandra  Ivy-Knoll 2 R</t>
  </si>
  <si>
    <t>Burlington Dr.  Foothills-Stephanie 2 R</t>
  </si>
  <si>
    <t>Burlington Dr.  Foothills-Hilltop 2 R</t>
  </si>
  <si>
    <t>Hazelnut  Main-Dead End W 2 R</t>
  </si>
  <si>
    <t>Hilltop Dr.  Burlington-Alexandra 2 R</t>
  </si>
  <si>
    <t>Hilltop Dr.  Center-Ivy 2 R</t>
  </si>
  <si>
    <t>Hilltop Dr.  Meridian-Center 2 R</t>
  </si>
  <si>
    <t>Ivy Dr.  Hilltop-Alexandra 2 R</t>
  </si>
  <si>
    <t>Lauren Ct.  Main-End (start of Aaron) 2 R</t>
  </si>
  <si>
    <t>Lewis Ct.  Arlington-Dead End 2 R</t>
  </si>
  <si>
    <t>Lilly Ct.  Wynooski-Dead End 2 R</t>
  </si>
  <si>
    <t>Main St.  Hazelnut-Tukwila 2 R</t>
  </si>
  <si>
    <t>Main St.  Tukwila-Foothills 2 R</t>
  </si>
  <si>
    <t>Meridian St.  Foothills-Dead End N 2 R</t>
  </si>
  <si>
    <t>Tukwila  Main-Dead End W 2 R</t>
  </si>
  <si>
    <t>Alexandra  Earl Ct.-Dead End 2 R</t>
  </si>
  <si>
    <t>6/30/2001</t>
  </si>
  <si>
    <t>Alexandra  Knoll-Dead End E 2 R</t>
  </si>
  <si>
    <t>Brutscher  Hayes-S to Fernwood 2 C</t>
  </si>
  <si>
    <t>Brutscher  Hayes-N 337' 2 C</t>
  </si>
  <si>
    <t>Earl Ct.  Alexandra-Dead End 2 R</t>
  </si>
  <si>
    <t>Holiday  Main-Oxford 2 R</t>
  </si>
  <si>
    <t>Knoll  Alexandra-Madison 2 R</t>
  </si>
  <si>
    <t>Madison  Knoll-Dead End E 2 R</t>
  </si>
  <si>
    <t>Madison  Knoll-Dead End W 2 R</t>
  </si>
  <si>
    <t>Oxford St.  Holiday-Crater 2 R</t>
  </si>
  <si>
    <t>Oxford St.  Holiday-Main 2 R</t>
  </si>
  <si>
    <t>Hayes  Brutscher-Dead End E 2 R</t>
  </si>
  <si>
    <t>6/30/2002</t>
  </si>
  <si>
    <t>Mountainview**  College-Villa 2 C</t>
  </si>
  <si>
    <t xml:space="preserve">Valley Meadows II  -  </t>
  </si>
  <si>
    <t>6/30/2004</t>
  </si>
  <si>
    <t xml:space="preserve">Oaks at Springbrook I &amp; II  -  </t>
  </si>
  <si>
    <t xml:space="preserve">Clifford Court  -  </t>
  </si>
  <si>
    <t xml:space="preserve">Century Park  -  </t>
  </si>
  <si>
    <t xml:space="preserve">Whistler's Ridge III  -  </t>
  </si>
  <si>
    <t xml:space="preserve">College Place St Improv  -  </t>
  </si>
  <si>
    <t xml:space="preserve">Hayes St Brutscher-Springbrook  -  </t>
  </si>
  <si>
    <t xml:space="preserve">Fernwood Rd   -  </t>
  </si>
  <si>
    <t xml:space="preserve">Whistler's Ridge 6  -  </t>
  </si>
  <si>
    <t>6/30/2005</t>
  </si>
  <si>
    <t xml:space="preserve">Providence Drive  -  </t>
  </si>
  <si>
    <t xml:space="preserve">Burger Partition  -  </t>
  </si>
  <si>
    <t xml:space="preserve">Callista Estates  -  </t>
  </si>
  <si>
    <t xml:space="preserve">Oaks @ Springbrook No 3 Phase 2  -  </t>
  </si>
  <si>
    <t xml:space="preserve">Oaks @ Springbrook No 3 Phase 3  -  </t>
  </si>
  <si>
    <t xml:space="preserve">Oaks @ Springbrook No 3 Phase 4  -  </t>
  </si>
  <si>
    <t xml:space="preserve">Greens @ Springbrook Phase 1  -  </t>
  </si>
  <si>
    <t xml:space="preserve">Greens @ Springbrook Phase 2  -  </t>
  </si>
  <si>
    <t xml:space="preserve">Greens @ Sprbrk Brutcher to SS  -  </t>
  </si>
  <si>
    <t xml:space="preserve">Newberg Schools-Joan Austin  -  </t>
  </si>
  <si>
    <t xml:space="preserve">Kemper Crest Phase 1  -  </t>
  </si>
  <si>
    <t xml:space="preserve">Westpark II  -  </t>
  </si>
  <si>
    <t xml:space="preserve">Valley Meadows III  -  </t>
  </si>
  <si>
    <t>6/30/2006</t>
  </si>
  <si>
    <t xml:space="preserve">Greens @ Springbrook No 3 Annex  -  </t>
  </si>
  <si>
    <t xml:space="preserve">Sportsman's Airpark  -  </t>
  </si>
  <si>
    <t xml:space="preserve">Josie's Meadow  -  </t>
  </si>
  <si>
    <t xml:space="preserve">Kemper Crest Phase II  -  </t>
  </si>
  <si>
    <t xml:space="preserve">Cally Creek  -  </t>
  </si>
  <si>
    <t>6/30/2007</t>
  </si>
  <si>
    <t xml:space="preserve">Greens @ Springbrook No 5  -  </t>
  </si>
  <si>
    <t xml:space="preserve">Madison's Garden  -  </t>
  </si>
  <si>
    <t xml:space="preserve">Orchard Lair I &amp; II  -  </t>
  </si>
  <si>
    <t xml:space="preserve">Master's Glen  -  </t>
  </si>
  <si>
    <t xml:space="preserve">Willamette Meadows  -  </t>
  </si>
  <si>
    <t>6/30/2008</t>
  </si>
  <si>
    <t xml:space="preserve">Highlands @Hess Creek I  -  </t>
  </si>
  <si>
    <t xml:space="preserve">Highlands @Hess Creek II  -  </t>
  </si>
  <si>
    <t xml:space="preserve">Oak Meadows II  -  </t>
  </si>
  <si>
    <t xml:space="preserve">Terrace Heights Subdivision  -  </t>
  </si>
  <si>
    <t xml:space="preserve">McKern's Corner  -  </t>
  </si>
  <si>
    <t xml:space="preserve">Allison-Inn Sprbrk &amp; Zimri  -  </t>
  </si>
  <si>
    <t>6/30/2009</t>
  </si>
  <si>
    <t xml:space="preserve">Columbia Drive LID  -  </t>
  </si>
  <si>
    <t>6/30/2010</t>
  </si>
  <si>
    <t xml:space="preserve">Illinois St  -  </t>
  </si>
  <si>
    <t>6/30/2011</t>
  </si>
  <si>
    <t xml:space="preserve">Crestview Dr (Oxberg Lake)  -  </t>
  </si>
  <si>
    <t>6/30/2012</t>
  </si>
  <si>
    <t>S Center St. Improvements</t>
  </si>
  <si>
    <t>Oxford St. Improvements - Section 1</t>
  </si>
  <si>
    <t>Oxford St. Improvements - Section 2</t>
  </si>
  <si>
    <t>Oxford St. Improvements - Section 3</t>
  </si>
  <si>
    <t>N Edwards St. Improvements</t>
  </si>
  <si>
    <t>E Third St. Improvements</t>
  </si>
  <si>
    <t>E North St. Improvements</t>
  </si>
  <si>
    <t>Wynooski St. Improvements</t>
  </si>
  <si>
    <t>N Springbrook Rd. Improvements - Section 1</t>
  </si>
  <si>
    <t>N Springbrook Rd. Improvements - Section 2</t>
  </si>
  <si>
    <t>S Blaine St. Improvements</t>
  </si>
  <si>
    <t>6th &amp; Blaine St. Improvements</t>
  </si>
  <si>
    <t>Pinehurst Dr. Improvements</t>
  </si>
  <si>
    <t>Illinois St. Improvements</t>
  </si>
  <si>
    <t>Ditch &amp; Pinehurst Dr. Improvements</t>
  </si>
  <si>
    <t>Crestview Dr. Improvements</t>
  </si>
  <si>
    <t>2nd St. Crossing</t>
  </si>
  <si>
    <t>Libra St. Improvements</t>
  </si>
  <si>
    <t>Crater Ln. Improvements</t>
  </si>
  <si>
    <t>Partridge Ln. Improvements</t>
  </si>
  <si>
    <t>Charles St. Improvements</t>
  </si>
  <si>
    <t>Center St. Improvements</t>
  </si>
  <si>
    <t>Mountainview Dr. Improvements</t>
  </si>
  <si>
    <t>E 2nd St. @ River St. Improvements</t>
  </si>
  <si>
    <t>E 2nd St. @ Ardus St. Improvements</t>
  </si>
  <si>
    <t>Brutscher St. Improvements</t>
  </si>
  <si>
    <r>
      <rPr>
        <sz val="11"/>
        <color rgb="FF252525"/>
        <rFont val="Calibri"/>
        <family val="2"/>
      </rPr>
      <t>Stream Bank Protection Projects</t>
    </r>
  </si>
  <si>
    <r>
      <rPr>
        <sz val="11"/>
        <color rgb="FF252525"/>
        <rFont val="Calibri"/>
        <family val="2"/>
      </rPr>
      <t>2013 SWMP</t>
    </r>
  </si>
  <si>
    <r>
      <rPr>
        <sz val="11"/>
        <color rgb="FF252525"/>
        <rFont val="Calibri"/>
        <family val="2"/>
      </rPr>
      <t>800 Block of NE Wynooski St.</t>
    </r>
  </si>
  <si>
    <r>
      <rPr>
        <sz val="11"/>
        <color rgb="FF252525"/>
        <rFont val="Calibri"/>
        <family val="2"/>
      </rPr>
      <t>Existing CIP</t>
    </r>
  </si>
  <si>
    <r>
      <rPr>
        <sz val="11"/>
        <color rgb="FF252525"/>
        <rFont val="Calibri"/>
        <family val="2"/>
      </rPr>
      <t>RR Ditch; N College – N Meridian</t>
    </r>
  </si>
  <si>
    <r>
      <rPr>
        <sz val="11"/>
        <color rgb="FF252525"/>
        <rFont val="Calibri"/>
        <family val="2"/>
      </rPr>
      <t>OR240/RR Tracks/Franklin Street</t>
    </r>
  </si>
  <si>
    <r>
      <rPr>
        <sz val="11"/>
        <color rgb="FF252525"/>
        <rFont val="Calibri"/>
        <family val="2"/>
      </rPr>
      <t>Stormwater Master Plan Update</t>
    </r>
  </si>
  <si>
    <r>
      <rPr>
        <sz val="11"/>
        <color rgb="FF252525"/>
        <rFont val="Calibri"/>
        <family val="2"/>
      </rPr>
      <t>City Code</t>
    </r>
  </si>
  <si>
    <r>
      <rPr>
        <sz val="11"/>
        <color rgb="FF252525"/>
        <rFont val="Calibri"/>
        <family val="2"/>
      </rPr>
      <t>Riverfront Master Plan</t>
    </r>
  </si>
  <si>
    <r>
      <rPr>
        <sz val="11"/>
        <color rgb="FF252525"/>
        <rFont val="Calibri"/>
        <family val="2"/>
      </rPr>
      <t>TBD depending on layout</t>
    </r>
  </si>
  <si>
    <t>Total EDUs (1)</t>
  </si>
  <si>
    <t>2877 sf=1 EDU (2)</t>
  </si>
  <si>
    <t>Current Impervious Surface (SF)</t>
  </si>
  <si>
    <t>Future Impervious Surface (SF)</t>
  </si>
  <si>
    <t>Improvement $/EDU</t>
  </si>
  <si>
    <t>TOTAL SDC/EDU</t>
  </si>
  <si>
    <t>**This needs to be expanded out.  Can use the Urban Renewal plan but that's probably not deep enough.</t>
  </si>
  <si>
    <t>Growth (SF)</t>
  </si>
  <si>
    <t>2 - Set up in the original TMDL Plan - assumed average amount of impervious area per SFR</t>
  </si>
  <si>
    <t>1 - Per Billing System.  Not currently used in the calculation.</t>
  </si>
  <si>
    <t>Reimbursement Cost Basis (1)</t>
  </si>
  <si>
    <t>Growth Capacity Requirements (2)</t>
  </si>
  <si>
    <t>Unit Cost for Growth</t>
  </si>
  <si>
    <t>Improvement Cost Basis (3)</t>
  </si>
  <si>
    <t>1 - From the Inventory of Current System</t>
  </si>
  <si>
    <t>3 - From the CIP List</t>
  </si>
  <si>
    <t>Costs of Capital Improvement Costs needed to serve full buildout of the City</t>
  </si>
  <si>
    <t>The reimbursement + the improvement is the total maximum allowable SDC</t>
  </si>
  <si>
    <t>Cost of infrastructure already constructed in the City - Existing Reserves</t>
  </si>
  <si>
    <t>Additional amount of impervious surface projected at full buildout of the City</t>
  </si>
  <si>
    <t>Unit cost per additional impervious surface</t>
  </si>
  <si>
    <t>Amount of impervious surface per single family residence</t>
  </si>
  <si>
    <t>2 - From the Planning Data - square footage</t>
  </si>
  <si>
    <t>Reserves</t>
  </si>
  <si>
    <t>Stormwater</t>
  </si>
  <si>
    <t>Amount of Existing Impervious Surface (SF)</t>
  </si>
  <si>
    <t>Amount of Proposed Impervious Surface (SF)</t>
  </si>
  <si>
    <t>Net New Impervious Surface</t>
  </si>
  <si>
    <t>New EDU</t>
  </si>
  <si>
    <t>Multiplier</t>
  </si>
  <si>
    <t>Unit cost multiplied by the EDU</t>
  </si>
  <si>
    <t>Unit cost mulitplied by the EDU</t>
  </si>
  <si>
    <t>TOTAL SDC/1000 SF</t>
  </si>
  <si>
    <t>STORMWATER SDC CALCULATOR</t>
  </si>
  <si>
    <t xml:space="preserve"> SF</t>
  </si>
  <si>
    <t>STORMWATER SDC CAPITAL PROJECT LIST - 2024</t>
  </si>
  <si>
    <r>
      <rPr>
        <sz val="11"/>
        <color rgb="FF252525"/>
        <rFont val="Calibri"/>
        <family val="2"/>
      </rPr>
      <t>Riverfront Additional piping</t>
    </r>
    <r>
      <rPr>
        <sz val="11"/>
        <rFont val="Calibri"/>
        <family val="2"/>
      </rPr>
      <t>**</t>
    </r>
  </si>
  <si>
    <t>$ Cost Estimate</t>
  </si>
  <si>
    <t>Adopted by Council on 2/20/2024 with Ordinance No. 2024-2922.</t>
  </si>
  <si>
    <t>Capacity per EDU (1)</t>
  </si>
  <si>
    <t>(1)</t>
  </si>
  <si>
    <t>Inputs go into blue cells.</t>
  </si>
  <si>
    <t>Total SDC</t>
  </si>
  <si>
    <t>Set up in the original TMDL Plan - assumed average amount of impervious area per single family residence.</t>
  </si>
  <si>
    <t>City $ Eligible</t>
  </si>
  <si>
    <t>City Construction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</si>
</sst>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252525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FF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i/>
      <sz val="9"/>
      <color rgb="FF0000FF"/>
      <name val="Arial"/>
      <family val="2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8" fillId="0" borderId="0" applyNumberFormat="0" applyFont="0" applyFill="0" applyBorder="0" applyAlignment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14" fontId="2" fillId="0" borderId="0" xfId="0" applyNumberFormat="1" applyFont="1" applyAlignment="1">
      <alignment horizontal="center"/>
    </xf>
    <xf numFmtId="14" fontId="2" fillId="0" borderId="0" xfId="2" applyNumberFormat="1" applyFont="1" applyFill="1" applyBorder="1"/>
    <xf numFmtId="0" fontId="0" fillId="2" borderId="0" xfId="0" applyFill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43" fontId="0" fillId="0" borderId="0" xfId="2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top" wrapText="1"/>
    </xf>
    <xf numFmtId="44" fontId="0" fillId="0" borderId="0" xfId="0" applyNumberFormat="1"/>
    <xf numFmtId="44" fontId="0" fillId="0" borderId="0" xfId="3" applyFont="1"/>
    <xf numFmtId="0" fontId="6" fillId="3" borderId="0" xfId="0" applyFont="1" applyFill="1" applyAlignment="1">
      <alignment horizontal="left" vertical="top" wrapText="1"/>
    </xf>
    <xf numFmtId="0" fontId="0" fillId="3" borderId="0" xfId="0" applyFill="1" applyAlignment="1">
      <alignment horizontal="center"/>
    </xf>
    <xf numFmtId="44" fontId="0" fillId="3" borderId="0" xfId="3" applyFont="1" applyFill="1"/>
    <xf numFmtId="43" fontId="0" fillId="0" borderId="0" xfId="0" applyNumberFormat="1"/>
    <xf numFmtId="0" fontId="9" fillId="0" borderId="0" xfId="4" applyFont="1"/>
    <xf numFmtId="0" fontId="4" fillId="0" borderId="0" xfId="4" applyFont="1"/>
    <xf numFmtId="0" fontId="10" fillId="0" borderId="0" xfId="4" applyFont="1"/>
    <xf numFmtId="0" fontId="4" fillId="0" borderId="0" xfId="5" applyFont="1" applyBorder="1" applyAlignment="1">
      <alignment horizontal="center" wrapText="1"/>
    </xf>
    <xf numFmtId="164" fontId="11" fillId="0" borderId="0" xfId="6" applyNumberFormat="1" applyFont="1" applyFill="1"/>
    <xf numFmtId="164" fontId="4" fillId="0" borderId="0" xfId="4" applyNumberFormat="1" applyFont="1"/>
    <xf numFmtId="165" fontId="4" fillId="0" borderId="0" xfId="4" applyNumberFormat="1" applyFont="1"/>
    <xf numFmtId="43" fontId="11" fillId="0" borderId="0" xfId="2" applyFont="1" applyFill="1"/>
    <xf numFmtId="164" fontId="12" fillId="0" borderId="0" xfId="6" applyNumberFormat="1" applyFont="1" applyFill="1"/>
    <xf numFmtId="164" fontId="4" fillId="0" borderId="0" xfId="6" applyNumberFormat="1" applyFont="1" applyFill="1"/>
    <xf numFmtId="166" fontId="11" fillId="0" borderId="0" xfId="2" applyNumberFormat="1" applyFont="1" applyFill="1"/>
    <xf numFmtId="166" fontId="4" fillId="0" borderId="0" xfId="2" applyNumberFormat="1" applyFont="1"/>
    <xf numFmtId="164" fontId="11" fillId="0" borderId="0" xfId="2" applyNumberFormat="1" applyFont="1" applyFill="1"/>
    <xf numFmtId="166" fontId="11" fillId="0" borderId="0" xfId="6" applyNumberFormat="1" applyFont="1" applyFill="1"/>
    <xf numFmtId="43" fontId="4" fillId="0" borderId="0" xfId="2" applyFont="1"/>
    <xf numFmtId="164" fontId="4" fillId="0" borderId="0" xfId="2" applyNumberFormat="1" applyFont="1" applyFill="1"/>
    <xf numFmtId="0" fontId="13" fillId="3" borderId="0" xfId="0" applyFont="1" applyFill="1"/>
    <xf numFmtId="43" fontId="11" fillId="0" borderId="0" xfId="6" applyFont="1" applyFill="1"/>
    <xf numFmtId="166" fontId="4" fillId="0" borderId="0" xfId="2" applyNumberFormat="1" applyFont="1" applyFill="1"/>
    <xf numFmtId="9" fontId="4" fillId="0" borderId="0" xfId="7" applyFont="1" applyFill="1"/>
    <xf numFmtId="9" fontId="11" fillId="0" borderId="0" xfId="7" applyFont="1" applyFill="1"/>
    <xf numFmtId="43" fontId="14" fillId="0" borderId="0" xfId="2" applyFont="1" applyFill="1"/>
    <xf numFmtId="43" fontId="14" fillId="0" borderId="0" xfId="6" applyFont="1" applyFill="1"/>
    <xf numFmtId="43" fontId="10" fillId="0" borderId="0" xfId="6" applyFont="1" applyFill="1"/>
    <xf numFmtId="43" fontId="4" fillId="0" borderId="0" xfId="6" applyFont="1" applyFill="1"/>
    <xf numFmtId="0" fontId="4" fillId="0" borderId="0" xfId="4" applyFont="1" applyAlignment="1">
      <alignment horizontal="center"/>
    </xf>
    <xf numFmtId="0" fontId="9" fillId="0" borderId="0" xfId="4" applyFont="1" applyAlignment="1">
      <alignment horizontal="center" wrapText="1"/>
    </xf>
    <xf numFmtId="0" fontId="9" fillId="0" borderId="0" xfId="4" applyFont="1" applyAlignment="1">
      <alignment wrapText="1"/>
    </xf>
    <xf numFmtId="0" fontId="4" fillId="0" borderId="0" xfId="5" applyFont="1" applyFill="1" applyBorder="1" applyAlignment="1">
      <alignment horizontal="center" wrapText="1"/>
    </xf>
    <xf numFmtId="164" fontId="11" fillId="0" borderId="0" xfId="6" applyNumberFormat="1" applyFont="1" applyFill="1" applyBorder="1"/>
    <xf numFmtId="44" fontId="2" fillId="0" borderId="0" xfId="3" applyFont="1"/>
    <xf numFmtId="0" fontId="15" fillId="0" borderId="0" xfId="0" applyFont="1" applyAlignment="1">
      <alignment horizontal="right"/>
    </xf>
    <xf numFmtId="164" fontId="0" fillId="0" borderId="0" xfId="2" applyNumberFormat="1" applyFont="1"/>
    <xf numFmtId="43" fontId="11" fillId="0" borderId="0" xfId="2" applyFont="1" applyFill="1" applyBorder="1"/>
    <xf numFmtId="43" fontId="4" fillId="0" borderId="0" xfId="2" applyFont="1" applyFill="1" applyBorder="1"/>
    <xf numFmtId="0" fontId="15" fillId="0" borderId="0" xfId="0" applyFont="1"/>
    <xf numFmtId="0" fontId="18" fillId="0" borderId="0" xfId="0" applyFont="1"/>
    <xf numFmtId="167" fontId="0" fillId="0" borderId="0" xfId="3" applyNumberFormat="1" applyFont="1"/>
    <xf numFmtId="44" fontId="15" fillId="4" borderId="0" xfId="0" applyNumberFormat="1" applyFont="1" applyFill="1"/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44" fontId="21" fillId="0" borderId="0" xfId="0" applyNumberFormat="1" applyFont="1"/>
    <xf numFmtId="0" fontId="22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5" borderId="0" xfId="0" applyFill="1" applyAlignment="1">
      <alignment horizontal="left"/>
    </xf>
    <xf numFmtId="0" fontId="0" fillId="5" borderId="0" xfId="0" applyFill="1"/>
    <xf numFmtId="0" fontId="23" fillId="0" borderId="0" xfId="0" applyFont="1"/>
    <xf numFmtId="44" fontId="23" fillId="0" borderId="0" xfId="0" applyNumberFormat="1" applyFont="1"/>
    <xf numFmtId="0" fontId="18" fillId="5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top" wrapText="1"/>
    </xf>
    <xf numFmtId="44" fontId="7" fillId="0" borderId="0" xfId="3" applyFont="1" applyBorder="1" applyAlignment="1">
      <alignment horizontal="left" vertical="top" shrinkToFit="1"/>
    </xf>
    <xf numFmtId="0" fontId="6" fillId="3" borderId="0" xfId="0" applyFont="1" applyFill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4" fontId="5" fillId="0" borderId="0" xfId="3" applyFont="1" applyBorder="1" applyAlignment="1">
      <alignment horizontal="left" vertical="top" shrinkToFit="1"/>
    </xf>
  </cellXfs>
  <cellStyles count="8">
    <cellStyle name="Comma" xfId="2" builtinId="3"/>
    <cellStyle name="Comma 2" xfId="6" xr:uid="{021DAD09-4E88-46B7-8B06-92933DB401D6}"/>
    <cellStyle name="Currency" xfId="3" builtinId="4"/>
    <cellStyle name="Normal" xfId="0" builtinId="0"/>
    <cellStyle name="Normal 2" xfId="5" xr:uid="{6EDDEA3A-1671-4EBC-B085-0077C5809031}"/>
    <cellStyle name="Normal_FinPlan5_7_02_r" xfId="4" xr:uid="{32D95335-32EB-47E8-B58A-42DEAA78E142}"/>
    <cellStyle name="Percent" xfId="1" builtinId="5"/>
    <cellStyle name="Percent 2" xfId="7" xr:uid="{F30F339C-3CA7-4232-9EBD-806FC2DB4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E76E0-1DA8-4B94-A75F-B3A35E3DD250}">
  <dimension ref="A2:J22"/>
  <sheetViews>
    <sheetView tabSelected="1" zoomScaleNormal="100" workbookViewId="0">
      <selection activeCell="C19" sqref="C19"/>
    </sheetView>
  </sheetViews>
  <sheetFormatPr defaultRowHeight="15" x14ac:dyDescent="0.25"/>
  <cols>
    <col min="4" max="4" width="9.85546875" bestFit="1" customWidth="1"/>
    <col min="5" max="5" width="20" customWidth="1"/>
    <col min="6" max="6" width="15.85546875" customWidth="1"/>
    <col min="9" max="9" width="10.42578125" customWidth="1"/>
  </cols>
  <sheetData>
    <row r="2" spans="1:6" ht="31.5" x14ac:dyDescent="0.5">
      <c r="A2" s="59" t="s">
        <v>604</v>
      </c>
    </row>
    <row r="3" spans="1:6" ht="21" x14ac:dyDescent="0.35">
      <c r="A3" s="54" t="s">
        <v>595</v>
      </c>
    </row>
    <row r="7" spans="1:6" ht="15.75" x14ac:dyDescent="0.25">
      <c r="A7" s="55"/>
      <c r="B7" s="71" t="s">
        <v>596</v>
      </c>
      <c r="C7" s="71"/>
      <c r="D7" s="71"/>
      <c r="E7" s="71"/>
      <c r="F7" s="69"/>
    </row>
    <row r="8" spans="1:6" ht="15.75" x14ac:dyDescent="0.25">
      <c r="A8" s="55"/>
      <c r="B8" s="71" t="s">
        <v>597</v>
      </c>
      <c r="C8" s="71"/>
      <c r="D8" s="71"/>
      <c r="E8" s="71"/>
      <c r="F8" s="69"/>
    </row>
    <row r="9" spans="1:6" ht="15.75" x14ac:dyDescent="0.25">
      <c r="D9" s="71" t="s">
        <v>598</v>
      </c>
      <c r="E9" s="71"/>
      <c r="F9" s="55">
        <f>F8-F7</f>
        <v>0</v>
      </c>
    </row>
    <row r="11" spans="1:6" ht="15.75" x14ac:dyDescent="0.25">
      <c r="E11" s="55" t="s">
        <v>599</v>
      </c>
      <c r="F11" s="55">
        <f>F9/2877</f>
        <v>0</v>
      </c>
    </row>
    <row r="12" spans="1:6" ht="15.75" x14ac:dyDescent="0.25">
      <c r="E12" s="67" t="s">
        <v>613</v>
      </c>
      <c r="F12" s="68">
        <f>F11*'Charge Analysis'!C21*J22</f>
        <v>0</v>
      </c>
    </row>
    <row r="13" spans="1:6" x14ac:dyDescent="0.25">
      <c r="B13" s="65" t="s">
        <v>612</v>
      </c>
      <c r="C13" s="66"/>
      <c r="D13" s="66"/>
    </row>
    <row r="15" spans="1:6" ht="15.75" x14ac:dyDescent="0.25">
      <c r="B15" t="s">
        <v>610</v>
      </c>
      <c r="C15" s="60"/>
      <c r="D15" s="60">
        <v>2877</v>
      </c>
      <c r="E15" s="60" t="s">
        <v>605</v>
      </c>
    </row>
    <row r="16" spans="1:6" ht="15.75" x14ac:dyDescent="0.25">
      <c r="C16" s="60"/>
      <c r="D16" s="60"/>
      <c r="E16" s="60"/>
    </row>
    <row r="17" spans="2:10" ht="15.75" x14ac:dyDescent="0.25">
      <c r="C17" s="61" t="s">
        <v>576</v>
      </c>
      <c r="D17" s="62">
        <f>+'Charge Analysis'!C21</f>
        <v>629.57338502549726</v>
      </c>
      <c r="E17" s="60"/>
    </row>
    <row r="18" spans="2:10" ht="15.75" x14ac:dyDescent="0.25">
      <c r="C18" s="60"/>
      <c r="D18" s="60"/>
      <c r="E18" s="60"/>
    </row>
    <row r="19" spans="2:10" ht="15.75" x14ac:dyDescent="0.25">
      <c r="C19" s="61" t="s">
        <v>603</v>
      </c>
      <c r="D19" s="62">
        <f>+'Charge Analysis'!C30</f>
        <v>218.82981752711061</v>
      </c>
      <c r="E19" s="60"/>
    </row>
    <row r="21" spans="2:10" x14ac:dyDescent="0.25">
      <c r="B21" s="64" t="s">
        <v>611</v>
      </c>
      <c r="C21" s="72" t="s">
        <v>614</v>
      </c>
      <c r="D21" s="72"/>
      <c r="E21" s="72"/>
      <c r="F21" s="72"/>
    </row>
    <row r="22" spans="2:10" x14ac:dyDescent="0.25">
      <c r="C22" s="72"/>
      <c r="D22" s="72"/>
      <c r="E22" s="72"/>
      <c r="F22" s="72"/>
      <c r="I22" t="s">
        <v>600</v>
      </c>
      <c r="J22">
        <v>1</v>
      </c>
    </row>
  </sheetData>
  <sheetProtection algorithmName="SHA-512" hashValue="JqVwOjej4PnOeDPOp5Plq/pGnFnigsq7+1PNZuZTuNwivTAlkThBkCMGjARmdf2r3MTH0duDPDo/BxvCUiYZ3A==" saltValue="/xvenNioQpWZA3o38w/azg==" spinCount="100000" sheet="1" objects="1" scenarios="1"/>
  <mergeCells count="4">
    <mergeCell ref="B7:E7"/>
    <mergeCell ref="B8:E8"/>
    <mergeCell ref="D9:E9"/>
    <mergeCell ref="C21:F22"/>
  </mergeCells>
  <pageMargins left="0.7" right="0.7" top="0.75" bottom="0.75" header="0.3" footer="0.3"/>
  <pageSetup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0B85-CDF2-4F13-A6F8-67123BC15DC7}">
  <dimension ref="A2:F30"/>
  <sheetViews>
    <sheetView zoomScale="106" zoomScaleNormal="106" workbookViewId="0">
      <selection activeCell="F8" sqref="F8"/>
    </sheetView>
  </sheetViews>
  <sheetFormatPr defaultRowHeight="15" x14ac:dyDescent="0.25"/>
  <cols>
    <col min="1" max="1" width="31.140625" customWidth="1"/>
    <col min="3" max="3" width="15.28515625" customWidth="1"/>
  </cols>
  <sheetData>
    <row r="2" spans="1:6" x14ac:dyDescent="0.25">
      <c r="C2" s="10" t="s">
        <v>10</v>
      </c>
    </row>
    <row r="3" spans="1:6" x14ac:dyDescent="0.25">
      <c r="A3" t="s">
        <v>581</v>
      </c>
      <c r="C3" s="14">
        <f>'Inventory of Current System'!D489</f>
        <v>7086695.5845872452</v>
      </c>
      <c r="F3" t="s">
        <v>589</v>
      </c>
    </row>
    <row r="4" spans="1:6" x14ac:dyDescent="0.25">
      <c r="A4" t="s">
        <v>582</v>
      </c>
      <c r="C4">
        <f>'Planning Data'!B10</f>
        <v>37320244</v>
      </c>
      <c r="F4" t="s">
        <v>590</v>
      </c>
    </row>
    <row r="5" spans="1:6" x14ac:dyDescent="0.25">
      <c r="A5" t="s">
        <v>583</v>
      </c>
      <c r="C5" s="14">
        <f>C3/C4</f>
        <v>0.18988877952103542</v>
      </c>
      <c r="F5" t="s">
        <v>591</v>
      </c>
    </row>
    <row r="8" spans="1:6" x14ac:dyDescent="0.25">
      <c r="A8" t="s">
        <v>11</v>
      </c>
      <c r="C8">
        <v>2877</v>
      </c>
      <c r="F8" t="s">
        <v>592</v>
      </c>
    </row>
    <row r="10" spans="1:6" x14ac:dyDescent="0.25">
      <c r="A10" s="1" t="s">
        <v>12</v>
      </c>
      <c r="B10" s="1"/>
      <c r="C10" s="49">
        <f>C8*C5</f>
        <v>546.31001868201895</v>
      </c>
      <c r="F10" t="s">
        <v>601</v>
      </c>
    </row>
    <row r="15" spans="1:6" x14ac:dyDescent="0.25">
      <c r="A15" t="s">
        <v>584</v>
      </c>
      <c r="C15" s="14">
        <f>'CIP List'!G46</f>
        <v>1080086.5999999999</v>
      </c>
      <c r="F15" t="s">
        <v>587</v>
      </c>
    </row>
    <row r="16" spans="1:6" x14ac:dyDescent="0.25">
      <c r="A16" t="s">
        <v>582</v>
      </c>
      <c r="C16">
        <f>C4</f>
        <v>37320244</v>
      </c>
      <c r="F16" t="s">
        <v>590</v>
      </c>
    </row>
    <row r="17" spans="1:6" x14ac:dyDescent="0.25">
      <c r="A17" t="s">
        <v>583</v>
      </c>
      <c r="C17" s="14">
        <f>C15/C16</f>
        <v>2.8941038006075198E-2</v>
      </c>
      <c r="F17" t="s">
        <v>591</v>
      </c>
    </row>
    <row r="18" spans="1:6" x14ac:dyDescent="0.25">
      <c r="A18" s="1" t="s">
        <v>575</v>
      </c>
      <c r="C18" s="49">
        <f>C17*C8</f>
        <v>83.263366343478339</v>
      </c>
      <c r="F18" t="s">
        <v>602</v>
      </c>
    </row>
    <row r="21" spans="1:6" ht="21" x14ac:dyDescent="0.35">
      <c r="B21" s="50" t="s">
        <v>576</v>
      </c>
      <c r="C21" s="57">
        <f>C18+C10</f>
        <v>629.57338502549726</v>
      </c>
      <c r="F21" t="s">
        <v>588</v>
      </c>
    </row>
    <row r="25" spans="1:6" x14ac:dyDescent="0.25">
      <c r="A25" t="s">
        <v>585</v>
      </c>
    </row>
    <row r="26" spans="1:6" x14ac:dyDescent="0.25">
      <c r="A26" t="s">
        <v>593</v>
      </c>
    </row>
    <row r="27" spans="1:6" x14ac:dyDescent="0.25">
      <c r="A27" t="s">
        <v>586</v>
      </c>
    </row>
    <row r="30" spans="1:6" ht="21" x14ac:dyDescent="0.35">
      <c r="B30" s="58" t="s">
        <v>603</v>
      </c>
      <c r="C30" s="13">
        <f>+C21/2877*1000</f>
        <v>218.82981752711061</v>
      </c>
    </row>
  </sheetData>
  <sheetProtection algorithmName="SHA-512" hashValue="C8raBAnR6Rk9Qyhl7laJrmuxsgLXJqh1PW/dcr4Nv6co0gwosKf0+dmOoC4buFEZoa8xrxsrTj6uDfpC/on0MA==" saltValue="b2XeycWKOrnicasxX6YqfQ==" spinCount="100000" sheet="1" objects="1" scenarios="1"/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C21AE-5347-4081-97EF-C82DF4E89198}">
  <dimension ref="A2:M67"/>
  <sheetViews>
    <sheetView zoomScale="136" zoomScaleNormal="136" workbookViewId="0">
      <selection activeCell="A21" sqref="A21"/>
    </sheetView>
  </sheetViews>
  <sheetFormatPr defaultRowHeight="15" x14ac:dyDescent="0.25"/>
  <cols>
    <col min="1" max="1" width="29.42578125" customWidth="1"/>
    <col min="2" max="2" width="14.85546875" customWidth="1"/>
    <col min="3" max="3" width="11.5703125" customWidth="1"/>
    <col min="4" max="4" width="13.7109375" customWidth="1"/>
    <col min="9" max="9" width="18.28515625" customWidth="1"/>
    <col min="10" max="10" width="15" customWidth="1"/>
    <col min="11" max="11" width="15.28515625" customWidth="1"/>
    <col min="12" max="12" width="15.85546875" customWidth="1"/>
  </cols>
  <sheetData>
    <row r="2" spans="1:13" x14ac:dyDescent="0.25">
      <c r="A2" s="1" t="s">
        <v>0</v>
      </c>
    </row>
    <row r="4" spans="1:13" x14ac:dyDescent="0.25">
      <c r="I4" s="19"/>
      <c r="J4" s="20"/>
      <c r="K4" s="20"/>
      <c r="L4" s="20"/>
      <c r="M4" s="20"/>
    </row>
    <row r="5" spans="1:13" x14ac:dyDescent="0.25">
      <c r="A5" t="s">
        <v>573</v>
      </c>
      <c r="B5" s="51">
        <v>100469652</v>
      </c>
      <c r="I5" s="20"/>
      <c r="J5" s="20"/>
      <c r="K5" s="20"/>
      <c r="L5" s="20"/>
      <c r="M5" s="20"/>
    </row>
    <row r="6" spans="1:13" x14ac:dyDescent="0.25">
      <c r="I6" s="21"/>
      <c r="J6" s="20"/>
      <c r="K6" s="20"/>
      <c r="L6" s="20"/>
      <c r="M6" s="20"/>
    </row>
    <row r="7" spans="1:13" x14ac:dyDescent="0.25">
      <c r="A7" t="s">
        <v>574</v>
      </c>
      <c r="B7" s="51">
        <v>137789896</v>
      </c>
      <c r="I7" s="21"/>
      <c r="J7" s="44"/>
      <c r="K7" s="20"/>
      <c r="L7" s="45"/>
      <c r="M7" s="46"/>
    </row>
    <row r="8" spans="1:13" x14ac:dyDescent="0.25">
      <c r="I8" s="19"/>
      <c r="J8" s="44"/>
      <c r="K8" s="44"/>
      <c r="L8" s="47"/>
      <c r="M8" s="22"/>
    </row>
    <row r="9" spans="1:13" x14ac:dyDescent="0.25">
      <c r="I9" s="20"/>
      <c r="J9" s="20"/>
      <c r="K9" s="20"/>
      <c r="L9" s="20"/>
      <c r="M9" s="20"/>
    </row>
    <row r="10" spans="1:13" x14ac:dyDescent="0.25">
      <c r="A10" t="s">
        <v>578</v>
      </c>
      <c r="B10" s="51">
        <f>B7-B5</f>
        <v>37320244</v>
      </c>
      <c r="C10" s="3">
        <f>B10/B7</f>
        <v>0.27084891623693513</v>
      </c>
      <c r="I10" s="20"/>
      <c r="J10" s="48"/>
      <c r="K10" s="48"/>
      <c r="L10" s="24"/>
      <c r="M10" s="25"/>
    </row>
    <row r="11" spans="1:13" x14ac:dyDescent="0.25">
      <c r="I11" s="20"/>
      <c r="J11" s="48"/>
      <c r="K11" s="48"/>
      <c r="L11" s="24"/>
      <c r="M11" s="25"/>
    </row>
    <row r="12" spans="1:13" x14ac:dyDescent="0.25">
      <c r="I12" s="20"/>
      <c r="J12" s="23"/>
      <c r="K12" s="23"/>
      <c r="L12" s="24"/>
      <c r="M12" s="25"/>
    </row>
    <row r="13" spans="1:13" x14ac:dyDescent="0.25">
      <c r="I13" s="20"/>
      <c r="J13" s="23"/>
      <c r="K13" s="23"/>
      <c r="L13" s="24"/>
      <c r="M13" s="25"/>
    </row>
    <row r="14" spans="1:13" x14ac:dyDescent="0.25">
      <c r="A14" t="s">
        <v>571</v>
      </c>
      <c r="B14" s="51">
        <v>12720</v>
      </c>
      <c r="I14" s="20"/>
      <c r="J14" s="23"/>
      <c r="K14" s="23"/>
      <c r="L14" s="24"/>
      <c r="M14" s="25"/>
    </row>
    <row r="15" spans="1:13" x14ac:dyDescent="0.25">
      <c r="A15" s="1"/>
      <c r="I15" s="20"/>
      <c r="J15" s="23"/>
      <c r="K15" s="23"/>
      <c r="L15" s="24"/>
      <c r="M15" s="25"/>
    </row>
    <row r="16" spans="1:13" x14ac:dyDescent="0.25">
      <c r="I16" s="19"/>
      <c r="J16" s="23"/>
      <c r="K16" s="23"/>
      <c r="L16" s="24"/>
      <c r="M16" s="25"/>
    </row>
    <row r="17" spans="1:13" x14ac:dyDescent="0.25">
      <c r="A17" t="s">
        <v>572</v>
      </c>
      <c r="I17" s="20"/>
      <c r="J17" s="23"/>
      <c r="K17" s="23"/>
      <c r="L17" s="24"/>
      <c r="M17" s="25"/>
    </row>
    <row r="18" spans="1:13" x14ac:dyDescent="0.25">
      <c r="I18" s="20"/>
      <c r="J18" s="23"/>
      <c r="K18" s="23"/>
      <c r="L18" s="24"/>
      <c r="M18" s="25"/>
    </row>
    <row r="19" spans="1:13" x14ac:dyDescent="0.25">
      <c r="I19" s="20"/>
      <c r="J19" s="23"/>
      <c r="K19" s="23"/>
      <c r="L19" s="24"/>
      <c r="M19" s="25"/>
    </row>
    <row r="20" spans="1:13" x14ac:dyDescent="0.25">
      <c r="A20" t="s">
        <v>580</v>
      </c>
      <c r="B20" s="3"/>
      <c r="I20" s="20"/>
      <c r="J20" s="23"/>
      <c r="K20" s="23"/>
      <c r="L20" s="24"/>
      <c r="M20" s="25"/>
    </row>
    <row r="21" spans="1:13" x14ac:dyDescent="0.25">
      <c r="A21" t="s">
        <v>579</v>
      </c>
      <c r="I21" s="20"/>
      <c r="J21" s="23"/>
      <c r="K21" s="23"/>
      <c r="L21" s="24"/>
      <c r="M21" s="25"/>
    </row>
    <row r="22" spans="1:13" x14ac:dyDescent="0.25">
      <c r="I22" s="20"/>
      <c r="J22" s="23"/>
      <c r="K22" s="23"/>
      <c r="L22" s="24"/>
      <c r="M22" s="25"/>
    </row>
    <row r="23" spans="1:13" x14ac:dyDescent="0.25">
      <c r="I23" s="20"/>
      <c r="J23" s="23"/>
      <c r="K23" s="23"/>
      <c r="L23" s="24"/>
      <c r="M23" s="25"/>
    </row>
    <row r="24" spans="1:13" x14ac:dyDescent="0.25">
      <c r="I24" s="19"/>
      <c r="J24" s="23"/>
      <c r="K24" s="23"/>
      <c r="L24" s="24"/>
      <c r="M24" s="25"/>
    </row>
    <row r="25" spans="1:13" x14ac:dyDescent="0.25">
      <c r="I25" s="19"/>
      <c r="J25" s="23"/>
      <c r="K25" s="23"/>
      <c r="L25" s="24"/>
      <c r="M25" s="25"/>
    </row>
    <row r="26" spans="1:13" x14ac:dyDescent="0.25">
      <c r="I26" s="20"/>
      <c r="J26" s="26"/>
      <c r="K26" s="23"/>
      <c r="L26" s="24"/>
      <c r="M26" s="25"/>
    </row>
    <row r="27" spans="1:13" x14ac:dyDescent="0.25">
      <c r="I27" s="20"/>
      <c r="J27" s="26"/>
      <c r="K27" s="23"/>
      <c r="L27" s="24"/>
      <c r="M27" s="25"/>
    </row>
    <row r="28" spans="1:13" x14ac:dyDescent="0.25">
      <c r="I28" s="20"/>
      <c r="J28" s="26"/>
      <c r="K28" s="23"/>
      <c r="L28" s="24"/>
      <c r="M28" s="25"/>
    </row>
    <row r="29" spans="1:13" x14ac:dyDescent="0.25">
      <c r="I29" s="20"/>
      <c r="J29" s="52"/>
      <c r="K29" s="23"/>
      <c r="L29" s="24"/>
      <c r="M29" s="25"/>
    </row>
    <row r="30" spans="1:13" x14ac:dyDescent="0.25">
      <c r="I30" s="20"/>
      <c r="J30" s="52"/>
      <c r="K30" s="27"/>
      <c r="L30" s="24"/>
      <c r="M30" s="25"/>
    </row>
    <row r="31" spans="1:13" x14ac:dyDescent="0.25">
      <c r="I31" s="20"/>
      <c r="J31" s="53"/>
      <c r="K31" s="23"/>
      <c r="L31" s="24"/>
      <c r="M31" s="25"/>
    </row>
    <row r="32" spans="1:13" x14ac:dyDescent="0.25">
      <c r="I32" s="20"/>
      <c r="J32" s="20"/>
      <c r="K32" s="23"/>
      <c r="L32" s="24"/>
      <c r="M32" s="25"/>
    </row>
    <row r="33" spans="9:13" x14ac:dyDescent="0.25">
      <c r="I33" s="19"/>
      <c r="J33" s="48"/>
      <c r="K33" s="23"/>
      <c r="L33" s="24"/>
      <c r="M33" s="25"/>
    </row>
    <row r="34" spans="9:13" x14ac:dyDescent="0.25">
      <c r="I34" s="20"/>
      <c r="J34" s="28"/>
      <c r="K34" s="23"/>
      <c r="L34" s="24"/>
      <c r="M34" s="25"/>
    </row>
    <row r="35" spans="9:13" x14ac:dyDescent="0.25">
      <c r="I35" s="20"/>
      <c r="J35" s="28"/>
      <c r="K35" s="23"/>
      <c r="L35" s="24"/>
      <c r="M35" s="25"/>
    </row>
    <row r="36" spans="9:13" x14ac:dyDescent="0.25">
      <c r="I36" s="19"/>
      <c r="J36" s="23"/>
      <c r="K36" s="23"/>
      <c r="L36" s="24"/>
      <c r="M36" s="25"/>
    </row>
    <row r="37" spans="9:13" x14ac:dyDescent="0.25">
      <c r="I37" s="20"/>
      <c r="J37" s="28"/>
      <c r="K37" s="23"/>
      <c r="L37" s="24"/>
      <c r="M37" s="25"/>
    </row>
    <row r="38" spans="9:13" x14ac:dyDescent="0.25">
      <c r="I38" s="20"/>
      <c r="J38" s="28"/>
      <c r="K38" s="29"/>
      <c r="L38" s="30"/>
      <c r="M38" s="30"/>
    </row>
    <row r="39" spans="9:13" x14ac:dyDescent="0.25">
      <c r="I39" s="20"/>
      <c r="J39" s="31"/>
      <c r="K39" s="32"/>
      <c r="L39" s="30"/>
      <c r="M39" s="33"/>
    </row>
    <row r="40" spans="9:13" x14ac:dyDescent="0.25">
      <c r="I40" s="20"/>
      <c r="J40" s="34"/>
      <c r="K40" s="32"/>
      <c r="L40" s="30"/>
      <c r="M40" s="33"/>
    </row>
    <row r="41" spans="9:13" x14ac:dyDescent="0.25">
      <c r="I41" s="20"/>
      <c r="J41" s="31"/>
      <c r="K41" s="32"/>
      <c r="L41" s="30"/>
      <c r="M41" s="33"/>
    </row>
    <row r="42" spans="9:13" x14ac:dyDescent="0.25">
      <c r="I42" s="20"/>
      <c r="J42" s="31"/>
      <c r="K42" s="32"/>
      <c r="L42" s="30"/>
      <c r="M42" s="33"/>
    </row>
    <row r="43" spans="9:13" x14ac:dyDescent="0.25">
      <c r="I43" s="35"/>
      <c r="J43" s="31"/>
      <c r="K43" s="36"/>
      <c r="L43" s="30"/>
      <c r="M43" s="30"/>
    </row>
    <row r="44" spans="9:13" x14ac:dyDescent="0.25">
      <c r="I44" s="20"/>
      <c r="J44" s="23"/>
      <c r="K44" s="32"/>
      <c r="L44" s="30"/>
      <c r="M44" s="29"/>
    </row>
    <row r="45" spans="9:13" x14ac:dyDescent="0.25">
      <c r="I45" s="20"/>
      <c r="J45" s="23"/>
      <c r="K45" s="32"/>
      <c r="L45" s="30"/>
      <c r="M45" s="29"/>
    </row>
    <row r="46" spans="9:13" x14ac:dyDescent="0.25">
      <c r="I46" s="20"/>
      <c r="J46" s="26"/>
      <c r="K46" s="36"/>
      <c r="L46" s="30"/>
      <c r="M46" s="37"/>
    </row>
    <row r="47" spans="9:13" x14ac:dyDescent="0.25">
      <c r="I47" s="20"/>
      <c r="J47" s="26"/>
      <c r="K47" s="36"/>
      <c r="L47" s="30"/>
      <c r="M47" s="38"/>
    </row>
    <row r="48" spans="9:13" x14ac:dyDescent="0.25">
      <c r="I48" s="20"/>
      <c r="J48" s="23"/>
      <c r="K48" s="26"/>
      <c r="L48" s="39"/>
      <c r="M48" s="38"/>
    </row>
    <row r="49" spans="9:13" x14ac:dyDescent="0.25">
      <c r="I49" s="21"/>
      <c r="J49" s="40"/>
      <c r="K49" s="40"/>
      <c r="L49" s="26"/>
      <c r="M49" s="38"/>
    </row>
    <row r="50" spans="9:13" x14ac:dyDescent="0.25">
      <c r="I50" s="20"/>
      <c r="J50" s="36"/>
      <c r="K50" s="26"/>
      <c r="L50" s="30"/>
      <c r="M50" s="38"/>
    </row>
    <row r="51" spans="9:13" x14ac:dyDescent="0.25">
      <c r="I51" s="21"/>
      <c r="J51" s="41"/>
      <c r="K51" s="42"/>
      <c r="L51" s="28"/>
      <c r="M51" s="20"/>
    </row>
    <row r="52" spans="9:13" x14ac:dyDescent="0.25">
      <c r="I52" s="20"/>
      <c r="J52" s="26"/>
      <c r="K52" s="26"/>
      <c r="L52" s="30"/>
      <c r="M52" s="20"/>
    </row>
    <row r="53" spans="9:13" x14ac:dyDescent="0.25">
      <c r="I53" s="20"/>
      <c r="J53" s="43"/>
      <c r="K53" s="43"/>
      <c r="L53" s="28"/>
      <c r="M53" s="20"/>
    </row>
    <row r="54" spans="9:13" x14ac:dyDescent="0.25">
      <c r="I54" s="20"/>
      <c r="J54" s="26"/>
      <c r="K54" s="26"/>
      <c r="L54" s="30"/>
      <c r="M54" s="20"/>
    </row>
    <row r="55" spans="9:13" x14ac:dyDescent="0.25">
      <c r="I55" s="20"/>
      <c r="J55" s="43"/>
      <c r="K55" s="43"/>
      <c r="L55" s="28"/>
      <c r="M55" s="20"/>
    </row>
    <row r="56" spans="9:13" x14ac:dyDescent="0.25">
      <c r="I56" s="20"/>
      <c r="J56" s="20"/>
      <c r="K56" s="20"/>
      <c r="L56" s="20"/>
      <c r="M56" s="20"/>
    </row>
    <row r="57" spans="9:13" x14ac:dyDescent="0.25">
      <c r="I57" s="20"/>
      <c r="J57" s="20"/>
      <c r="K57" s="20"/>
      <c r="L57" s="20"/>
      <c r="M57" s="20"/>
    </row>
    <row r="58" spans="9:13" x14ac:dyDescent="0.25">
      <c r="I58" s="20"/>
      <c r="J58" s="20"/>
      <c r="K58" s="20"/>
      <c r="L58" s="20"/>
      <c r="M58" s="20"/>
    </row>
    <row r="59" spans="9:13" x14ac:dyDescent="0.25">
      <c r="I59" s="20"/>
      <c r="J59" s="20"/>
      <c r="K59" s="20"/>
      <c r="L59" s="20"/>
      <c r="M59" s="20"/>
    </row>
    <row r="60" spans="9:13" x14ac:dyDescent="0.25">
      <c r="I60" s="20"/>
      <c r="J60" s="20"/>
      <c r="K60" s="20"/>
      <c r="L60" s="20"/>
      <c r="M60" s="20"/>
    </row>
    <row r="61" spans="9:13" x14ac:dyDescent="0.25">
      <c r="I61" s="20"/>
      <c r="J61" s="20"/>
      <c r="K61" s="20"/>
      <c r="L61" s="20"/>
      <c r="M61" s="20"/>
    </row>
    <row r="62" spans="9:13" x14ac:dyDescent="0.25">
      <c r="I62" s="20"/>
      <c r="J62" s="20"/>
      <c r="K62" s="20"/>
      <c r="L62" s="20"/>
      <c r="M62" s="20"/>
    </row>
    <row r="63" spans="9:13" x14ac:dyDescent="0.25">
      <c r="I63" s="20"/>
      <c r="J63" s="20"/>
      <c r="K63" s="20"/>
      <c r="L63" s="20"/>
      <c r="M63" s="20"/>
    </row>
    <row r="64" spans="9:13" x14ac:dyDescent="0.25">
      <c r="I64" s="20"/>
      <c r="J64" s="20"/>
      <c r="K64" s="20"/>
      <c r="L64" s="20"/>
      <c r="M64" s="20"/>
    </row>
    <row r="65" spans="9:13" x14ac:dyDescent="0.25">
      <c r="I65" s="20"/>
      <c r="J65" s="20"/>
      <c r="K65" s="20"/>
      <c r="L65" s="20"/>
      <c r="M65" s="20"/>
    </row>
    <row r="66" spans="9:13" x14ac:dyDescent="0.25">
      <c r="I66" s="20"/>
      <c r="J66" s="20"/>
      <c r="K66" s="20"/>
      <c r="L66" s="20"/>
      <c r="M66" s="20"/>
    </row>
    <row r="67" spans="9:13" x14ac:dyDescent="0.25">
      <c r="I67" s="20"/>
      <c r="J67" s="20"/>
      <c r="K67" s="20"/>
      <c r="L67" s="20"/>
      <c r="M67" s="20"/>
    </row>
  </sheetData>
  <sheetProtection algorithmName="SHA-512" hashValue="hSqGxck8Fh3xcK3P0lWfjkyIwehD40kSGn1uuGj1c44QskbbPe6bEIuyWYjjSp+9ztObntAwHaxOyZqiFtHyyQ==" saltValue="7WCnwy4/sdZIE4LgglIBW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1644-28B5-4C54-A68D-4A6CA4167073}">
  <dimension ref="A3:D489"/>
  <sheetViews>
    <sheetView topLeftCell="A7" workbookViewId="0">
      <selection activeCell="C8" sqref="C8"/>
    </sheetView>
  </sheetViews>
  <sheetFormatPr defaultRowHeight="15" x14ac:dyDescent="0.25"/>
  <cols>
    <col min="1" max="1" width="14.5703125" customWidth="1"/>
    <col min="2" max="2" width="55.140625" customWidth="1"/>
    <col min="3" max="3" width="17.7109375" customWidth="1"/>
    <col min="4" max="4" width="13.85546875" customWidth="1"/>
    <col min="5" max="5" width="14.28515625" customWidth="1"/>
  </cols>
  <sheetData>
    <row r="3" spans="1:4" x14ac:dyDescent="0.25">
      <c r="A3" t="s">
        <v>1</v>
      </c>
      <c r="B3" t="s">
        <v>2</v>
      </c>
      <c r="C3" t="s">
        <v>3</v>
      </c>
      <c r="D3" t="s">
        <v>4</v>
      </c>
    </row>
    <row r="5" spans="1:4" x14ac:dyDescent="0.25">
      <c r="B5" s="1"/>
      <c r="C5" s="4"/>
      <c r="D5" s="5"/>
    </row>
    <row r="6" spans="1:4" x14ac:dyDescent="0.25">
      <c r="A6" s="6" t="s">
        <v>13</v>
      </c>
      <c r="B6" s="7" t="s">
        <v>14</v>
      </c>
      <c r="C6" s="8">
        <v>29220</v>
      </c>
      <c r="D6" s="9">
        <v>5390</v>
      </c>
    </row>
    <row r="7" spans="1:4" x14ac:dyDescent="0.25">
      <c r="A7" s="6" t="s">
        <v>13</v>
      </c>
      <c r="B7" s="7" t="s">
        <v>15</v>
      </c>
      <c r="C7" s="8">
        <v>31777</v>
      </c>
      <c r="D7" s="9">
        <v>237.5</v>
      </c>
    </row>
    <row r="8" spans="1:4" x14ac:dyDescent="0.25">
      <c r="A8" s="6" t="s">
        <v>13</v>
      </c>
      <c r="B8" s="7" t="s">
        <v>16</v>
      </c>
      <c r="C8" s="8">
        <v>35193</v>
      </c>
      <c r="D8" s="9">
        <v>6188.03</v>
      </c>
    </row>
    <row r="9" spans="1:4" x14ac:dyDescent="0.25">
      <c r="A9" s="6" t="s">
        <v>13</v>
      </c>
      <c r="B9" s="7" t="s">
        <v>17</v>
      </c>
      <c r="C9" s="8">
        <v>36314</v>
      </c>
      <c r="D9" s="9">
        <v>4962.5</v>
      </c>
    </row>
    <row r="10" spans="1:4" x14ac:dyDescent="0.25">
      <c r="A10" s="6" t="s">
        <v>13</v>
      </c>
      <c r="B10" s="7" t="s">
        <v>18</v>
      </c>
      <c r="C10" s="8">
        <v>36704</v>
      </c>
      <c r="D10" s="9">
        <v>59831</v>
      </c>
    </row>
    <row r="11" spans="1:4" x14ac:dyDescent="0.25">
      <c r="A11" s="6" t="s">
        <v>13</v>
      </c>
      <c r="B11" s="7" t="s">
        <v>19</v>
      </c>
      <c r="C11" s="8">
        <v>36910</v>
      </c>
      <c r="D11" s="9">
        <v>17060</v>
      </c>
    </row>
    <row r="12" spans="1:4" x14ac:dyDescent="0.25">
      <c r="A12" s="6" t="s">
        <v>13</v>
      </c>
      <c r="B12" s="7" t="s">
        <v>20</v>
      </c>
      <c r="C12" s="8">
        <v>37194</v>
      </c>
      <c r="D12" s="9">
        <v>6675</v>
      </c>
    </row>
    <row r="13" spans="1:4" x14ac:dyDescent="0.25">
      <c r="A13" s="6" t="s">
        <v>13</v>
      </c>
      <c r="B13" s="7" t="s">
        <v>21</v>
      </c>
      <c r="C13" s="8">
        <v>37225</v>
      </c>
      <c r="D13" s="9">
        <v>4316.25</v>
      </c>
    </row>
    <row r="14" spans="1:4" x14ac:dyDescent="0.25">
      <c r="A14" s="6" t="s">
        <v>13</v>
      </c>
      <c r="B14" s="7" t="s">
        <v>22</v>
      </c>
      <c r="C14" s="8">
        <v>37742</v>
      </c>
      <c r="D14" s="9">
        <v>4825</v>
      </c>
    </row>
    <row r="15" spans="1:4" x14ac:dyDescent="0.25">
      <c r="A15" t="s">
        <v>13</v>
      </c>
      <c r="B15" s="7" t="s">
        <v>23</v>
      </c>
      <c r="C15" s="8">
        <v>38168</v>
      </c>
      <c r="D15" s="9">
        <v>23295</v>
      </c>
    </row>
    <row r="16" spans="1:4" x14ac:dyDescent="0.25">
      <c r="A16" s="6" t="s">
        <v>13</v>
      </c>
      <c r="B16" s="7" t="s">
        <v>24</v>
      </c>
      <c r="C16" s="8">
        <v>38218</v>
      </c>
      <c r="D16" s="9">
        <v>3638.75</v>
      </c>
    </row>
    <row r="17" spans="1:4" x14ac:dyDescent="0.25">
      <c r="A17" s="6" t="s">
        <v>13</v>
      </c>
      <c r="B17" s="7" t="s">
        <v>25</v>
      </c>
      <c r="C17" s="8">
        <v>38309</v>
      </c>
      <c r="D17" s="9">
        <v>3863.75</v>
      </c>
    </row>
    <row r="18" spans="1:4" x14ac:dyDescent="0.25">
      <c r="A18" s="6" t="s">
        <v>13</v>
      </c>
      <c r="B18" s="7" t="s">
        <v>26</v>
      </c>
      <c r="C18" s="8">
        <v>38679</v>
      </c>
      <c r="D18" s="9">
        <v>3940</v>
      </c>
    </row>
    <row r="19" spans="1:4" x14ac:dyDescent="0.25">
      <c r="A19" s="6" t="s">
        <v>13</v>
      </c>
      <c r="B19" s="7" t="s">
        <v>27</v>
      </c>
      <c r="C19" s="8">
        <v>38702</v>
      </c>
      <c r="D19" s="9">
        <v>4500</v>
      </c>
    </row>
    <row r="20" spans="1:4" x14ac:dyDescent="0.25">
      <c r="A20" s="6" t="s">
        <v>13</v>
      </c>
      <c r="B20" s="7" t="s">
        <v>28</v>
      </c>
      <c r="C20" s="8">
        <v>39629</v>
      </c>
      <c r="D20" s="9">
        <v>6122.25</v>
      </c>
    </row>
    <row r="21" spans="1:4" x14ac:dyDescent="0.25">
      <c r="A21" s="6" t="s">
        <v>13</v>
      </c>
      <c r="B21" s="7" t="s">
        <v>29</v>
      </c>
      <c r="C21" s="8">
        <v>39629</v>
      </c>
      <c r="D21" s="9">
        <v>5865</v>
      </c>
    </row>
    <row r="22" spans="1:4" x14ac:dyDescent="0.25">
      <c r="A22" s="6" t="s">
        <v>13</v>
      </c>
      <c r="B22" s="7" t="s">
        <v>30</v>
      </c>
      <c r="C22" s="8">
        <v>41090</v>
      </c>
      <c r="D22" s="9">
        <v>18984.25</v>
      </c>
    </row>
    <row r="23" spans="1:4" x14ac:dyDescent="0.25">
      <c r="A23" s="6" t="s">
        <v>13</v>
      </c>
      <c r="B23" s="7" t="s">
        <v>31</v>
      </c>
      <c r="C23" s="8">
        <v>41090</v>
      </c>
      <c r="D23" s="9">
        <v>18984.5</v>
      </c>
    </row>
    <row r="24" spans="1:4" x14ac:dyDescent="0.25">
      <c r="A24" s="6" t="s">
        <v>13</v>
      </c>
      <c r="B24" s="7" t="s">
        <v>32</v>
      </c>
      <c r="C24" s="8">
        <v>41090</v>
      </c>
      <c r="D24" s="9">
        <v>1556.5</v>
      </c>
    </row>
    <row r="25" spans="1:4" x14ac:dyDescent="0.25">
      <c r="A25" s="6" t="s">
        <v>13</v>
      </c>
      <c r="B25" s="7" t="s">
        <v>33</v>
      </c>
      <c r="C25" s="8">
        <v>41090</v>
      </c>
      <c r="D25" s="9">
        <v>119028</v>
      </c>
    </row>
    <row r="26" spans="1:4" x14ac:dyDescent="0.25">
      <c r="A26" s="6" t="s">
        <v>13</v>
      </c>
      <c r="B26" s="7" t="s">
        <v>34</v>
      </c>
      <c r="C26" s="8">
        <v>41487</v>
      </c>
      <c r="D26" s="9">
        <v>4785.41</v>
      </c>
    </row>
    <row r="27" spans="1:4" x14ac:dyDescent="0.25">
      <c r="A27" s="6" t="s">
        <v>13</v>
      </c>
      <c r="B27" s="7" t="s">
        <v>35</v>
      </c>
      <c r="C27" s="8">
        <v>41820</v>
      </c>
      <c r="D27" s="9">
        <v>5962.2800000000007</v>
      </c>
    </row>
    <row r="28" spans="1:4" x14ac:dyDescent="0.25">
      <c r="A28" s="6" t="s">
        <v>13</v>
      </c>
      <c r="B28" s="7" t="s">
        <v>36</v>
      </c>
      <c r="C28" s="8">
        <v>41820</v>
      </c>
      <c r="D28" s="9">
        <v>3029.62</v>
      </c>
    </row>
    <row r="29" spans="1:4" x14ac:dyDescent="0.25">
      <c r="A29" s="6" t="s">
        <v>13</v>
      </c>
      <c r="B29" s="7" t="s">
        <v>37</v>
      </c>
      <c r="C29" s="8">
        <v>41820</v>
      </c>
      <c r="D29" s="9">
        <v>5096.7</v>
      </c>
    </row>
    <row r="30" spans="1:4" x14ac:dyDescent="0.25">
      <c r="A30" s="6" t="s">
        <v>13</v>
      </c>
      <c r="B30" s="7" t="s">
        <v>38</v>
      </c>
      <c r="C30" s="8">
        <v>41820</v>
      </c>
      <c r="D30" s="9">
        <v>6561.23</v>
      </c>
    </row>
    <row r="31" spans="1:4" x14ac:dyDescent="0.25">
      <c r="A31" t="s">
        <v>39</v>
      </c>
      <c r="B31" s="7" t="s">
        <v>40</v>
      </c>
      <c r="C31" s="8">
        <v>41820</v>
      </c>
      <c r="D31" s="9">
        <v>5982.9800000000005</v>
      </c>
    </row>
    <row r="32" spans="1:4" x14ac:dyDescent="0.25">
      <c r="A32" t="s">
        <v>39</v>
      </c>
      <c r="B32" s="7" t="s">
        <v>41</v>
      </c>
      <c r="C32" s="8">
        <v>41820</v>
      </c>
      <c r="D32" s="9">
        <v>2550</v>
      </c>
    </row>
    <row r="33" spans="1:4" x14ac:dyDescent="0.25">
      <c r="A33" t="s">
        <v>39</v>
      </c>
      <c r="B33" s="7" t="s">
        <v>42</v>
      </c>
      <c r="C33" s="8">
        <v>41820</v>
      </c>
      <c r="D33" s="9">
        <v>4259.9160000000002</v>
      </c>
    </row>
    <row r="34" spans="1:4" x14ac:dyDescent="0.25">
      <c r="A34" s="6" t="s">
        <v>13</v>
      </c>
      <c r="B34" s="7" t="s">
        <v>43</v>
      </c>
      <c r="C34" s="8">
        <v>41963</v>
      </c>
      <c r="D34" s="9">
        <v>8568.3799999999992</v>
      </c>
    </row>
    <row r="35" spans="1:4" x14ac:dyDescent="0.25">
      <c r="A35" s="6" t="s">
        <v>13</v>
      </c>
      <c r="B35" s="7" t="s">
        <v>44</v>
      </c>
      <c r="C35" s="8">
        <v>41977</v>
      </c>
      <c r="D35" s="9">
        <v>4454.7</v>
      </c>
    </row>
    <row r="36" spans="1:4" x14ac:dyDescent="0.25">
      <c r="A36" s="6" t="s">
        <v>13</v>
      </c>
      <c r="B36" s="7" t="s">
        <v>45</v>
      </c>
      <c r="C36" s="8">
        <v>41977</v>
      </c>
      <c r="D36" s="9">
        <v>6821.13</v>
      </c>
    </row>
    <row r="37" spans="1:4" x14ac:dyDescent="0.25">
      <c r="A37" s="6" t="s">
        <v>13</v>
      </c>
      <c r="B37" s="7" t="s">
        <v>46</v>
      </c>
      <c r="C37" s="8">
        <v>42048</v>
      </c>
      <c r="D37" s="9">
        <v>2103.88</v>
      </c>
    </row>
    <row r="38" spans="1:4" x14ac:dyDescent="0.25">
      <c r="A38" s="6" t="s">
        <v>13</v>
      </c>
      <c r="B38" s="7" t="s">
        <v>47</v>
      </c>
      <c r="C38" s="8">
        <v>42083</v>
      </c>
      <c r="D38" s="9">
        <v>6608.78</v>
      </c>
    </row>
    <row r="39" spans="1:4" x14ac:dyDescent="0.25">
      <c r="A39" s="6" t="s">
        <v>13</v>
      </c>
      <c r="B39" s="7" t="s">
        <v>48</v>
      </c>
      <c r="C39" s="8">
        <v>42185</v>
      </c>
      <c r="D39" s="9">
        <v>1981.58</v>
      </c>
    </row>
    <row r="40" spans="1:4" x14ac:dyDescent="0.25">
      <c r="A40" t="s">
        <v>49</v>
      </c>
      <c r="B40" s="7" t="s">
        <v>50</v>
      </c>
      <c r="C40" s="8">
        <v>42185</v>
      </c>
      <c r="D40" s="9">
        <v>73267.297500000001</v>
      </c>
    </row>
    <row r="41" spans="1:4" x14ac:dyDescent="0.25">
      <c r="A41" t="s">
        <v>51</v>
      </c>
      <c r="B41" s="7" t="s">
        <v>52</v>
      </c>
      <c r="C41" s="8">
        <v>42185</v>
      </c>
      <c r="D41" s="9">
        <v>0</v>
      </c>
    </row>
    <row r="42" spans="1:4" x14ac:dyDescent="0.25">
      <c r="A42" t="s">
        <v>13</v>
      </c>
      <c r="B42" t="s">
        <v>53</v>
      </c>
      <c r="C42" s="11">
        <v>42627</v>
      </c>
      <c r="D42" s="9">
        <v>5024.21</v>
      </c>
    </row>
    <row r="43" spans="1:4" x14ac:dyDescent="0.25">
      <c r="A43" s="6" t="s">
        <v>13</v>
      </c>
      <c r="B43" t="s">
        <v>54</v>
      </c>
      <c r="C43" s="11">
        <v>42755</v>
      </c>
      <c r="D43" s="9">
        <v>7521.2657142857079</v>
      </c>
    </row>
    <row r="44" spans="1:4" x14ac:dyDescent="0.25">
      <c r="A44" s="6" t="s">
        <v>13</v>
      </c>
      <c r="B44" t="s">
        <v>55</v>
      </c>
      <c r="C44" s="11">
        <v>42783</v>
      </c>
      <c r="D44" s="9">
        <v>1268.3371428571429</v>
      </c>
    </row>
    <row r="45" spans="1:4" x14ac:dyDescent="0.25">
      <c r="A45" s="6" t="s">
        <v>13</v>
      </c>
      <c r="B45" t="s">
        <v>56</v>
      </c>
      <c r="C45" s="11">
        <v>42886</v>
      </c>
      <c r="D45" s="9">
        <v>2899.75</v>
      </c>
    </row>
    <row r="46" spans="1:4" x14ac:dyDescent="0.25">
      <c r="A46" t="s">
        <v>49</v>
      </c>
      <c r="B46" t="s">
        <v>57</v>
      </c>
      <c r="C46" s="11">
        <v>42916</v>
      </c>
      <c r="D46" s="9">
        <v>3645.125</v>
      </c>
    </row>
    <row r="47" spans="1:4" x14ac:dyDescent="0.25">
      <c r="A47" t="s">
        <v>39</v>
      </c>
      <c r="B47" t="s">
        <v>58</v>
      </c>
      <c r="C47" s="11">
        <v>42916</v>
      </c>
      <c r="D47" s="9">
        <v>3374.6624999999995</v>
      </c>
    </row>
    <row r="48" spans="1:4" x14ac:dyDescent="0.25">
      <c r="A48" t="s">
        <v>39</v>
      </c>
      <c r="B48" t="s">
        <v>59</v>
      </c>
      <c r="C48" s="11">
        <v>42916</v>
      </c>
      <c r="D48" s="9">
        <v>11804.375</v>
      </c>
    </row>
    <row r="49" spans="1:4" x14ac:dyDescent="0.25">
      <c r="A49" t="s">
        <v>49</v>
      </c>
      <c r="B49" t="s">
        <v>60</v>
      </c>
      <c r="C49" s="11">
        <v>43054</v>
      </c>
      <c r="D49" s="9">
        <v>2236.5</v>
      </c>
    </row>
    <row r="50" spans="1:4" x14ac:dyDescent="0.25">
      <c r="A50" s="6" t="s">
        <v>13</v>
      </c>
      <c r="B50" t="s">
        <v>61</v>
      </c>
      <c r="C50" s="11">
        <v>43069</v>
      </c>
      <c r="D50" s="9">
        <v>1660.3470000000002</v>
      </c>
    </row>
    <row r="51" spans="1:4" x14ac:dyDescent="0.25">
      <c r="A51" s="6" t="s">
        <v>13</v>
      </c>
      <c r="B51" t="s">
        <v>62</v>
      </c>
      <c r="C51" s="11">
        <v>43100</v>
      </c>
      <c r="D51" s="9">
        <v>3870.4255357142856</v>
      </c>
    </row>
    <row r="52" spans="1:4" x14ac:dyDescent="0.25">
      <c r="A52" s="6" t="s">
        <v>13</v>
      </c>
      <c r="B52" t="s">
        <v>63</v>
      </c>
      <c r="C52" s="11">
        <v>43100</v>
      </c>
      <c r="D52" s="9">
        <v>3912.0505357142856</v>
      </c>
    </row>
    <row r="53" spans="1:4" x14ac:dyDescent="0.25">
      <c r="A53" s="6" t="s">
        <v>13</v>
      </c>
      <c r="B53" t="s">
        <v>64</v>
      </c>
      <c r="C53" s="11">
        <v>43168</v>
      </c>
      <c r="D53" s="9">
        <v>8031.849464285714</v>
      </c>
    </row>
    <row r="54" spans="1:4" x14ac:dyDescent="0.25">
      <c r="A54" s="6" t="s">
        <v>13</v>
      </c>
      <c r="B54" t="s">
        <v>65</v>
      </c>
      <c r="C54" s="11">
        <v>43259</v>
      </c>
      <c r="D54" s="9">
        <v>4909.9808928571429</v>
      </c>
    </row>
    <row r="55" spans="1:4" x14ac:dyDescent="0.25">
      <c r="A55" s="6" t="s">
        <v>13</v>
      </c>
      <c r="B55" t="s">
        <v>66</v>
      </c>
      <c r="C55" s="11">
        <v>43281</v>
      </c>
      <c r="D55" s="9">
        <v>4477.2749999999996</v>
      </c>
    </row>
    <row r="56" spans="1:4" x14ac:dyDescent="0.25">
      <c r="A56" t="s">
        <v>49</v>
      </c>
      <c r="B56" t="s">
        <v>67</v>
      </c>
      <c r="C56" s="11">
        <v>43281</v>
      </c>
      <c r="D56" s="9">
        <v>1522.3439999999998</v>
      </c>
    </row>
    <row r="57" spans="1:4" x14ac:dyDescent="0.25">
      <c r="A57" t="s">
        <v>13</v>
      </c>
      <c r="B57" t="s">
        <v>68</v>
      </c>
      <c r="C57" s="11">
        <v>43281</v>
      </c>
      <c r="D57" s="9">
        <v>24773</v>
      </c>
    </row>
    <row r="58" spans="1:4" x14ac:dyDescent="0.25">
      <c r="A58" t="s">
        <v>39</v>
      </c>
      <c r="B58" t="s">
        <v>69</v>
      </c>
      <c r="C58" s="11">
        <v>43281</v>
      </c>
      <c r="D58" s="9">
        <v>4268.6684999999998</v>
      </c>
    </row>
    <row r="59" spans="1:4" x14ac:dyDescent="0.25">
      <c r="A59" t="s">
        <v>39</v>
      </c>
      <c r="B59" t="s">
        <v>70</v>
      </c>
      <c r="C59" s="11">
        <v>43281</v>
      </c>
      <c r="D59" s="9">
        <v>6669</v>
      </c>
    </row>
    <row r="60" spans="1:4" x14ac:dyDescent="0.25">
      <c r="A60" t="s">
        <v>39</v>
      </c>
      <c r="B60" t="s">
        <v>71</v>
      </c>
      <c r="C60" s="11">
        <v>43281</v>
      </c>
      <c r="D60" s="9">
        <v>12039.3</v>
      </c>
    </row>
    <row r="61" spans="1:4" x14ac:dyDescent="0.25">
      <c r="A61" t="s">
        <v>39</v>
      </c>
      <c r="B61" t="s">
        <v>72</v>
      </c>
      <c r="C61" s="11">
        <v>43281</v>
      </c>
      <c r="D61" s="9">
        <v>30806.1</v>
      </c>
    </row>
    <row r="62" spans="1:4" x14ac:dyDescent="0.25">
      <c r="A62" t="s">
        <v>39</v>
      </c>
      <c r="B62" t="s">
        <v>73</v>
      </c>
      <c r="C62" s="11">
        <v>43281</v>
      </c>
      <c r="D62" s="9">
        <v>16199.887500000001</v>
      </c>
    </row>
    <row r="63" spans="1:4" x14ac:dyDescent="0.25">
      <c r="A63" s="6" t="s">
        <v>13</v>
      </c>
      <c r="B63" t="s">
        <v>74</v>
      </c>
      <c r="C63" s="11">
        <v>43378</v>
      </c>
      <c r="D63" s="9">
        <v>3674.469107142846</v>
      </c>
    </row>
    <row r="64" spans="1:4" x14ac:dyDescent="0.25">
      <c r="A64" s="6" t="s">
        <v>13</v>
      </c>
      <c r="B64" t="s">
        <v>75</v>
      </c>
      <c r="C64" s="11">
        <v>43434</v>
      </c>
      <c r="D64" s="9">
        <v>2379.2150000000001</v>
      </c>
    </row>
    <row r="65" spans="1:4" x14ac:dyDescent="0.25">
      <c r="A65" s="6" t="s">
        <v>13</v>
      </c>
      <c r="B65" t="s">
        <v>76</v>
      </c>
      <c r="C65" s="11">
        <v>43497</v>
      </c>
      <c r="D65" s="9">
        <v>3082.0532142857128</v>
      </c>
    </row>
    <row r="66" spans="1:4" x14ac:dyDescent="0.25">
      <c r="A66" s="6" t="s">
        <v>13</v>
      </c>
      <c r="B66" t="s">
        <v>77</v>
      </c>
      <c r="C66" s="11">
        <v>43553</v>
      </c>
      <c r="D66" s="9">
        <v>3026.4091071428561</v>
      </c>
    </row>
    <row r="67" spans="1:4" x14ac:dyDescent="0.25">
      <c r="A67" s="6" t="s">
        <v>13</v>
      </c>
      <c r="B67" t="s">
        <v>78</v>
      </c>
      <c r="C67" s="11">
        <v>43646</v>
      </c>
      <c r="D67" s="9">
        <v>3331.5891071428573</v>
      </c>
    </row>
    <row r="68" spans="1:4" x14ac:dyDescent="0.25">
      <c r="A68" t="s">
        <v>79</v>
      </c>
      <c r="B68" t="s">
        <v>80</v>
      </c>
      <c r="C68" s="11">
        <v>43646</v>
      </c>
      <c r="D68" s="9">
        <v>0</v>
      </c>
    </row>
    <row r="69" spans="1:4" x14ac:dyDescent="0.25">
      <c r="A69" t="s">
        <v>39</v>
      </c>
      <c r="B69" t="s">
        <v>81</v>
      </c>
      <c r="C69" s="11">
        <v>43646</v>
      </c>
      <c r="D69" s="9">
        <v>17066.7</v>
      </c>
    </row>
    <row r="70" spans="1:4" x14ac:dyDescent="0.25">
      <c r="A70" t="s">
        <v>39</v>
      </c>
      <c r="B70" t="s">
        <v>82</v>
      </c>
      <c r="C70" s="11">
        <v>43646</v>
      </c>
      <c r="D70" s="9">
        <v>5313.1750000000002</v>
      </c>
    </row>
    <row r="71" spans="1:4" x14ac:dyDescent="0.25">
      <c r="A71" t="s">
        <v>39</v>
      </c>
      <c r="B71" t="s">
        <v>83</v>
      </c>
      <c r="C71" s="11">
        <v>43646</v>
      </c>
      <c r="D71" s="9">
        <v>41988.952600000004</v>
      </c>
    </row>
    <row r="72" spans="1:4" x14ac:dyDescent="0.25">
      <c r="A72" s="6" t="s">
        <v>13</v>
      </c>
      <c r="B72" s="7" t="s">
        <v>84</v>
      </c>
      <c r="C72" s="8">
        <v>43720</v>
      </c>
      <c r="D72" s="9">
        <v>1347.6648214285719</v>
      </c>
    </row>
    <row r="73" spans="1:4" x14ac:dyDescent="0.25">
      <c r="A73" s="6" t="s">
        <v>13</v>
      </c>
      <c r="B73" s="7" t="s">
        <v>85</v>
      </c>
      <c r="C73" s="8">
        <v>43812</v>
      </c>
      <c r="D73" s="9">
        <v>2151.2637499999992</v>
      </c>
    </row>
    <row r="74" spans="1:4" x14ac:dyDescent="0.25">
      <c r="A74" s="6" t="s">
        <v>13</v>
      </c>
      <c r="B74" s="7" t="s">
        <v>86</v>
      </c>
      <c r="C74" s="8">
        <v>43896</v>
      </c>
      <c r="D74" s="9">
        <v>2623.0923214285704</v>
      </c>
    </row>
    <row r="75" spans="1:4" x14ac:dyDescent="0.25">
      <c r="A75" s="6" t="s">
        <v>13</v>
      </c>
      <c r="B75" s="7" t="s">
        <v>87</v>
      </c>
      <c r="C75" s="8">
        <v>43896</v>
      </c>
      <c r="D75" s="9">
        <v>982.25</v>
      </c>
    </row>
    <row r="76" spans="1:4" x14ac:dyDescent="0.25">
      <c r="A76" s="6" t="s">
        <v>13</v>
      </c>
      <c r="B76" s="7" t="s">
        <v>88</v>
      </c>
      <c r="C76" s="8">
        <v>43924</v>
      </c>
      <c r="D76" s="9">
        <v>4293.6607142857101</v>
      </c>
    </row>
    <row r="77" spans="1:4" x14ac:dyDescent="0.25">
      <c r="A77" s="6" t="s">
        <v>13</v>
      </c>
      <c r="B77" s="7" t="s">
        <v>89</v>
      </c>
      <c r="C77" s="8">
        <v>43952</v>
      </c>
      <c r="D77" s="9">
        <v>673.41250000000002</v>
      </c>
    </row>
    <row r="78" spans="1:4" x14ac:dyDescent="0.25">
      <c r="A78" s="6" t="s">
        <v>13</v>
      </c>
      <c r="B78" s="7" t="s">
        <v>90</v>
      </c>
      <c r="C78" s="8">
        <v>44012</v>
      </c>
      <c r="D78" s="9">
        <v>2075.3892857142869</v>
      </c>
    </row>
    <row r="79" spans="1:4" x14ac:dyDescent="0.25">
      <c r="A79" t="s">
        <v>13</v>
      </c>
      <c r="B79" s="7" t="s">
        <v>91</v>
      </c>
      <c r="C79" s="8">
        <v>44012</v>
      </c>
      <c r="D79" s="9">
        <v>632.96875</v>
      </c>
    </row>
    <row r="80" spans="1:4" x14ac:dyDescent="0.25">
      <c r="A80" t="s">
        <v>79</v>
      </c>
      <c r="B80" t="s">
        <v>92</v>
      </c>
      <c r="C80" s="8">
        <v>44012</v>
      </c>
      <c r="D80" s="9">
        <v>0</v>
      </c>
    </row>
    <row r="81" spans="1:4" x14ac:dyDescent="0.25">
      <c r="A81" t="s">
        <v>39</v>
      </c>
      <c r="B81" s="7" t="s">
        <v>93</v>
      </c>
      <c r="C81" s="8">
        <v>44012</v>
      </c>
      <c r="D81" s="9">
        <v>3073</v>
      </c>
    </row>
    <row r="82" spans="1:4" x14ac:dyDescent="0.25">
      <c r="A82" t="s">
        <v>39</v>
      </c>
      <c r="B82" s="7" t="s">
        <v>94</v>
      </c>
      <c r="C82" s="8">
        <v>44012</v>
      </c>
      <c r="D82" s="9">
        <v>10472</v>
      </c>
    </row>
    <row r="83" spans="1:4" x14ac:dyDescent="0.25">
      <c r="A83" s="6" t="s">
        <v>13</v>
      </c>
      <c r="B83" t="s">
        <v>95</v>
      </c>
      <c r="C83" s="8">
        <v>44202</v>
      </c>
      <c r="D83" s="9">
        <v>2567.3762500000007</v>
      </c>
    </row>
    <row r="84" spans="1:4" x14ac:dyDescent="0.25">
      <c r="A84" s="6" t="s">
        <v>13</v>
      </c>
      <c r="B84" t="s">
        <v>96</v>
      </c>
      <c r="C84" s="8">
        <v>44342</v>
      </c>
      <c r="D84" s="9">
        <v>3572.908375</v>
      </c>
    </row>
    <row r="85" spans="1:4" x14ac:dyDescent="0.25">
      <c r="A85" s="6" t="s">
        <v>13</v>
      </c>
      <c r="B85" t="s">
        <v>97</v>
      </c>
      <c r="C85" s="8">
        <v>44354</v>
      </c>
      <c r="D85" s="9">
        <v>481.80839285714279</v>
      </c>
    </row>
    <row r="86" spans="1:4" x14ac:dyDescent="0.25">
      <c r="A86" s="6" t="s">
        <v>13</v>
      </c>
      <c r="B86" t="s">
        <v>98</v>
      </c>
      <c r="C86" s="8">
        <v>44363</v>
      </c>
      <c r="D86" s="9">
        <v>9589.2857142857138</v>
      </c>
    </row>
    <row r="87" spans="1:4" x14ac:dyDescent="0.25">
      <c r="A87" t="s">
        <v>39</v>
      </c>
      <c r="B87" s="7" t="s">
        <v>99</v>
      </c>
      <c r="C87" s="8">
        <v>44377</v>
      </c>
      <c r="D87" s="9">
        <v>6378.375</v>
      </c>
    </row>
    <row r="88" spans="1:4" x14ac:dyDescent="0.25">
      <c r="A88" t="s">
        <v>13</v>
      </c>
      <c r="B88" t="s">
        <v>100</v>
      </c>
      <c r="C88" s="8">
        <v>44408</v>
      </c>
      <c r="D88" s="9">
        <v>636.08699999999999</v>
      </c>
    </row>
    <row r="89" spans="1:4" x14ac:dyDescent="0.25">
      <c r="A89" t="s">
        <v>13</v>
      </c>
      <c r="B89" t="s">
        <v>101</v>
      </c>
      <c r="C89" s="8">
        <v>44498</v>
      </c>
      <c r="D89" s="9">
        <v>672.45799999999997</v>
      </c>
    </row>
    <row r="90" spans="1:4" x14ac:dyDescent="0.25">
      <c r="A90" t="s">
        <v>39</v>
      </c>
      <c r="B90" t="s">
        <v>102</v>
      </c>
      <c r="C90" s="8">
        <v>44742</v>
      </c>
      <c r="D90" s="9">
        <v>14707.711249999998</v>
      </c>
    </row>
    <row r="91" spans="1:4" x14ac:dyDescent="0.25">
      <c r="A91" t="s">
        <v>39</v>
      </c>
      <c r="B91" s="7" t="s">
        <v>103</v>
      </c>
      <c r="C91" s="8">
        <v>44742</v>
      </c>
      <c r="D91" s="9">
        <v>854.75</v>
      </c>
    </row>
    <row r="92" spans="1:4" x14ac:dyDescent="0.25">
      <c r="A92" t="s">
        <v>39</v>
      </c>
      <c r="B92" s="7" t="s">
        <v>104</v>
      </c>
      <c r="C92" s="8">
        <v>44742</v>
      </c>
      <c r="D92" s="9">
        <v>875.875</v>
      </c>
    </row>
    <row r="93" spans="1:4" x14ac:dyDescent="0.25">
      <c r="A93" t="s">
        <v>39</v>
      </c>
      <c r="B93" s="7" t="s">
        <v>105</v>
      </c>
      <c r="C93" s="8">
        <v>44742</v>
      </c>
      <c r="D93" s="9">
        <v>6422</v>
      </c>
    </row>
    <row r="94" spans="1:4" x14ac:dyDescent="0.25">
      <c r="A94" t="s">
        <v>39</v>
      </c>
      <c r="B94" s="7" t="s">
        <v>106</v>
      </c>
      <c r="C94" s="8" t="s">
        <v>107</v>
      </c>
      <c r="D94" s="9">
        <v>15231.887999999999</v>
      </c>
    </row>
    <row r="95" spans="1:4" x14ac:dyDescent="0.25">
      <c r="A95" t="s">
        <v>39</v>
      </c>
      <c r="B95" s="7" t="s">
        <v>108</v>
      </c>
      <c r="C95" s="8" t="s">
        <v>107</v>
      </c>
      <c r="D95" s="9">
        <v>1922.9075999999998</v>
      </c>
    </row>
    <row r="96" spans="1:4" x14ac:dyDescent="0.25">
      <c r="A96" t="s">
        <v>39</v>
      </c>
      <c r="B96" s="7" t="s">
        <v>109</v>
      </c>
      <c r="C96" s="8" t="s">
        <v>107</v>
      </c>
      <c r="D96" s="9">
        <v>4083.9119999999998</v>
      </c>
    </row>
    <row r="97" spans="1:4" x14ac:dyDescent="0.25">
      <c r="A97" t="s">
        <v>39</v>
      </c>
      <c r="B97" s="7" t="s">
        <v>110</v>
      </c>
      <c r="C97" s="8" t="s">
        <v>107</v>
      </c>
      <c r="D97" s="9">
        <v>6125.8679999999995</v>
      </c>
    </row>
    <row r="98" spans="1:4" x14ac:dyDescent="0.25">
      <c r="A98" t="s">
        <v>39</v>
      </c>
      <c r="B98" s="7" t="s">
        <v>111</v>
      </c>
      <c r="C98" s="8" t="s">
        <v>107</v>
      </c>
      <c r="D98" s="9">
        <v>31313.671199999997</v>
      </c>
    </row>
    <row r="99" spans="1:4" x14ac:dyDescent="0.25">
      <c r="A99" t="s">
        <v>39</v>
      </c>
      <c r="B99" s="7" t="s">
        <v>111</v>
      </c>
      <c r="C99" s="8" t="s">
        <v>107</v>
      </c>
      <c r="D99" s="9">
        <v>31313.671199999997</v>
      </c>
    </row>
    <row r="100" spans="1:4" x14ac:dyDescent="0.25">
      <c r="A100" t="s">
        <v>39</v>
      </c>
      <c r="B100" s="7" t="s">
        <v>112</v>
      </c>
      <c r="C100" s="8" t="s">
        <v>107</v>
      </c>
      <c r="D100" s="9">
        <v>9791.9279999999999</v>
      </c>
    </row>
    <row r="101" spans="1:4" x14ac:dyDescent="0.25">
      <c r="A101" t="s">
        <v>39</v>
      </c>
      <c r="B101" s="7" t="s">
        <v>113</v>
      </c>
      <c r="C101" s="8" t="s">
        <v>107</v>
      </c>
      <c r="D101" s="9">
        <v>9933.84</v>
      </c>
    </row>
    <row r="102" spans="1:4" x14ac:dyDescent="0.25">
      <c r="A102" t="s">
        <v>39</v>
      </c>
      <c r="B102" s="7" t="s">
        <v>114</v>
      </c>
      <c r="C102" s="8" t="s">
        <v>107</v>
      </c>
      <c r="D102" s="9">
        <v>6937.92</v>
      </c>
    </row>
    <row r="103" spans="1:4" x14ac:dyDescent="0.25">
      <c r="A103" t="s">
        <v>39</v>
      </c>
      <c r="B103" s="7" t="s">
        <v>115</v>
      </c>
      <c r="C103" s="8" t="s">
        <v>107</v>
      </c>
      <c r="D103" s="9">
        <v>1844.8560000000002</v>
      </c>
    </row>
    <row r="104" spans="1:4" x14ac:dyDescent="0.25">
      <c r="A104" t="s">
        <v>39</v>
      </c>
      <c r="B104" s="7" t="s">
        <v>116</v>
      </c>
      <c r="C104" s="8" t="s">
        <v>107</v>
      </c>
      <c r="D104" s="9">
        <v>3532.0320000000006</v>
      </c>
    </row>
    <row r="105" spans="1:4" x14ac:dyDescent="0.25">
      <c r="A105" t="s">
        <v>39</v>
      </c>
      <c r="B105" s="7" t="s">
        <v>117</v>
      </c>
      <c r="C105" s="8" t="s">
        <v>107</v>
      </c>
      <c r="D105" s="9">
        <v>6281.971199999999</v>
      </c>
    </row>
    <row r="106" spans="1:4" x14ac:dyDescent="0.25">
      <c r="A106" t="s">
        <v>39</v>
      </c>
      <c r="B106" s="7" t="s">
        <v>118</v>
      </c>
      <c r="C106" s="8" t="s">
        <v>107</v>
      </c>
      <c r="D106" s="9">
        <v>11352.96</v>
      </c>
    </row>
    <row r="107" spans="1:4" x14ac:dyDescent="0.25">
      <c r="A107" t="s">
        <v>39</v>
      </c>
      <c r="B107" s="7" t="s">
        <v>119</v>
      </c>
      <c r="C107" s="8" t="s">
        <v>107</v>
      </c>
      <c r="D107" s="9">
        <v>9933.84</v>
      </c>
    </row>
    <row r="108" spans="1:4" x14ac:dyDescent="0.25">
      <c r="A108" t="s">
        <v>39</v>
      </c>
      <c r="B108" s="7" t="s">
        <v>120</v>
      </c>
      <c r="C108" s="8" t="s">
        <v>107</v>
      </c>
      <c r="D108" s="9">
        <v>2365.1999999999998</v>
      </c>
    </row>
    <row r="109" spans="1:4" x14ac:dyDescent="0.25">
      <c r="A109" t="s">
        <v>39</v>
      </c>
      <c r="B109" s="7" t="s">
        <v>121</v>
      </c>
      <c r="C109" s="8" t="s">
        <v>107</v>
      </c>
      <c r="D109" s="9">
        <v>5739.5519999999997</v>
      </c>
    </row>
    <row r="110" spans="1:4" x14ac:dyDescent="0.25">
      <c r="A110" t="s">
        <v>39</v>
      </c>
      <c r="B110" s="7" t="s">
        <v>122</v>
      </c>
      <c r="C110" s="8" t="s">
        <v>107</v>
      </c>
      <c r="D110" s="9">
        <v>2869.7759999999998</v>
      </c>
    </row>
    <row r="111" spans="1:4" x14ac:dyDescent="0.25">
      <c r="A111" t="s">
        <v>39</v>
      </c>
      <c r="B111" s="7" t="s">
        <v>123</v>
      </c>
      <c r="C111" s="8" t="s">
        <v>107</v>
      </c>
      <c r="D111" s="9">
        <v>14790.384000000002</v>
      </c>
    </row>
    <row r="112" spans="1:4" x14ac:dyDescent="0.25">
      <c r="A112" t="s">
        <v>39</v>
      </c>
      <c r="B112" s="7" t="s">
        <v>124</v>
      </c>
      <c r="C112" s="8" t="s">
        <v>107</v>
      </c>
      <c r="D112" s="9">
        <v>4351.9679999999989</v>
      </c>
    </row>
    <row r="113" spans="1:4" x14ac:dyDescent="0.25">
      <c r="A113" t="s">
        <v>39</v>
      </c>
      <c r="B113" s="7" t="s">
        <v>125</v>
      </c>
      <c r="C113" s="8" t="s">
        <v>107</v>
      </c>
      <c r="D113" s="9">
        <v>6701.4</v>
      </c>
    </row>
    <row r="114" spans="1:4" x14ac:dyDescent="0.25">
      <c r="A114" t="s">
        <v>39</v>
      </c>
      <c r="B114" s="7" t="s">
        <v>126</v>
      </c>
      <c r="C114" s="8" t="s">
        <v>107</v>
      </c>
      <c r="D114" s="9">
        <v>13797</v>
      </c>
    </row>
    <row r="115" spans="1:4" x14ac:dyDescent="0.25">
      <c r="A115" t="s">
        <v>39</v>
      </c>
      <c r="B115" s="7" t="s">
        <v>127</v>
      </c>
      <c r="C115" s="8" t="s">
        <v>107</v>
      </c>
      <c r="D115" s="9">
        <v>5739.5519999999997</v>
      </c>
    </row>
    <row r="116" spans="1:4" x14ac:dyDescent="0.25">
      <c r="A116" t="s">
        <v>39</v>
      </c>
      <c r="B116" s="7" t="s">
        <v>128</v>
      </c>
      <c r="C116" s="8" t="s">
        <v>107</v>
      </c>
      <c r="D116" s="9">
        <v>2526.0336000000002</v>
      </c>
    </row>
    <row r="117" spans="1:4" x14ac:dyDescent="0.25">
      <c r="A117" t="s">
        <v>39</v>
      </c>
      <c r="B117" s="7" t="s">
        <v>129</v>
      </c>
      <c r="C117" s="8" t="s">
        <v>107</v>
      </c>
      <c r="D117" s="9">
        <v>9933.84</v>
      </c>
    </row>
    <row r="118" spans="1:4" x14ac:dyDescent="0.25">
      <c r="A118" t="s">
        <v>39</v>
      </c>
      <c r="B118" s="7" t="s">
        <v>130</v>
      </c>
      <c r="C118" s="8" t="s">
        <v>107</v>
      </c>
      <c r="D118" s="9">
        <v>7171.4159999999993</v>
      </c>
    </row>
    <row r="119" spans="1:4" x14ac:dyDescent="0.25">
      <c r="A119" t="s">
        <v>39</v>
      </c>
      <c r="B119" s="7" t="s">
        <v>131</v>
      </c>
      <c r="C119" s="8" t="s">
        <v>107</v>
      </c>
      <c r="D119" s="9">
        <v>12472.487999999998</v>
      </c>
    </row>
    <row r="120" spans="1:4" x14ac:dyDescent="0.25">
      <c r="A120" t="s">
        <v>39</v>
      </c>
      <c r="B120" s="7" t="s">
        <v>132</v>
      </c>
      <c r="C120" s="8" t="s">
        <v>107</v>
      </c>
      <c r="D120" s="9">
        <v>3027.4560000000006</v>
      </c>
    </row>
    <row r="121" spans="1:4" x14ac:dyDescent="0.25">
      <c r="A121" t="s">
        <v>39</v>
      </c>
      <c r="B121" s="7" t="s">
        <v>133</v>
      </c>
      <c r="C121" s="8" t="s">
        <v>107</v>
      </c>
      <c r="D121" s="9">
        <v>2838.24</v>
      </c>
    </row>
    <row r="122" spans="1:4" x14ac:dyDescent="0.25">
      <c r="A122" t="s">
        <v>39</v>
      </c>
      <c r="B122" s="7" t="s">
        <v>134</v>
      </c>
      <c r="C122" s="8" t="s">
        <v>107</v>
      </c>
      <c r="D122" s="9">
        <v>3547.8</v>
      </c>
    </row>
    <row r="123" spans="1:4" x14ac:dyDescent="0.25">
      <c r="A123" t="s">
        <v>39</v>
      </c>
      <c r="B123" s="7" t="s">
        <v>135</v>
      </c>
      <c r="C123" s="8" t="s">
        <v>107</v>
      </c>
      <c r="D123" s="9">
        <v>8609.3279999999995</v>
      </c>
    </row>
    <row r="124" spans="1:4" x14ac:dyDescent="0.25">
      <c r="A124" t="s">
        <v>39</v>
      </c>
      <c r="B124" s="7" t="s">
        <v>136</v>
      </c>
      <c r="C124" s="8" t="s">
        <v>107</v>
      </c>
      <c r="D124" s="9">
        <v>7384.1544000000004</v>
      </c>
    </row>
    <row r="125" spans="1:4" x14ac:dyDescent="0.25">
      <c r="A125" t="s">
        <v>39</v>
      </c>
      <c r="B125" s="7" t="s">
        <v>137</v>
      </c>
      <c r="C125" s="8" t="s">
        <v>107</v>
      </c>
      <c r="D125" s="9">
        <v>4541.1840000000002</v>
      </c>
    </row>
    <row r="126" spans="1:4" x14ac:dyDescent="0.25">
      <c r="A126" t="s">
        <v>39</v>
      </c>
      <c r="B126" s="7" t="s">
        <v>138</v>
      </c>
      <c r="C126" s="8" t="s">
        <v>107</v>
      </c>
      <c r="D126" s="9">
        <v>9555.4079999999994</v>
      </c>
    </row>
    <row r="127" spans="1:4" x14ac:dyDescent="0.25">
      <c r="A127" t="s">
        <v>39</v>
      </c>
      <c r="B127" s="7" t="s">
        <v>139</v>
      </c>
      <c r="C127" s="8" t="s">
        <v>107</v>
      </c>
      <c r="D127" s="9">
        <v>4966.92</v>
      </c>
    </row>
    <row r="128" spans="1:4" x14ac:dyDescent="0.25">
      <c r="A128" t="s">
        <v>39</v>
      </c>
      <c r="B128" s="7" t="s">
        <v>140</v>
      </c>
      <c r="C128" s="8" t="s">
        <v>107</v>
      </c>
      <c r="D128" s="9">
        <v>11997.8712</v>
      </c>
    </row>
    <row r="129" spans="1:4" x14ac:dyDescent="0.25">
      <c r="A129" t="s">
        <v>39</v>
      </c>
      <c r="B129" s="7" t="s">
        <v>141</v>
      </c>
      <c r="C129" s="8" t="s">
        <v>107</v>
      </c>
      <c r="D129" s="9">
        <v>11887.495199999999</v>
      </c>
    </row>
    <row r="130" spans="1:4" x14ac:dyDescent="0.25">
      <c r="A130" t="s">
        <v>39</v>
      </c>
      <c r="B130" s="7" t="s">
        <v>142</v>
      </c>
      <c r="C130" s="8" t="s">
        <v>107</v>
      </c>
      <c r="D130" s="9">
        <v>993.38400000000001</v>
      </c>
    </row>
    <row r="131" spans="1:4" x14ac:dyDescent="0.25">
      <c r="A131" t="s">
        <v>39</v>
      </c>
      <c r="B131" s="7" t="s">
        <v>143</v>
      </c>
      <c r="C131" s="8" t="s">
        <v>107</v>
      </c>
      <c r="D131" s="9">
        <v>2775.1680000000006</v>
      </c>
    </row>
    <row r="132" spans="1:4" x14ac:dyDescent="0.25">
      <c r="A132" t="s">
        <v>39</v>
      </c>
      <c r="B132" s="7" t="s">
        <v>144</v>
      </c>
      <c r="C132" s="8" t="s">
        <v>107</v>
      </c>
      <c r="D132" s="9">
        <v>883.00800000000015</v>
      </c>
    </row>
    <row r="133" spans="1:4" x14ac:dyDescent="0.25">
      <c r="A133" t="s">
        <v>39</v>
      </c>
      <c r="B133" s="7" t="s">
        <v>145</v>
      </c>
      <c r="C133" s="8" t="s">
        <v>107</v>
      </c>
      <c r="D133" s="9">
        <v>3532.0320000000006</v>
      </c>
    </row>
    <row r="134" spans="1:4" x14ac:dyDescent="0.25">
      <c r="A134" t="s">
        <v>39</v>
      </c>
      <c r="B134" s="7" t="s">
        <v>146</v>
      </c>
      <c r="C134" s="8" t="s">
        <v>147</v>
      </c>
      <c r="D134" s="9">
        <v>26713.800000000007</v>
      </c>
    </row>
    <row r="135" spans="1:4" x14ac:dyDescent="0.25">
      <c r="A135" t="s">
        <v>39</v>
      </c>
      <c r="B135" s="7" t="s">
        <v>148</v>
      </c>
      <c r="C135" s="8" t="s">
        <v>147</v>
      </c>
      <c r="D135" s="9">
        <v>47440.404000000017</v>
      </c>
    </row>
    <row r="136" spans="1:4" x14ac:dyDescent="0.25">
      <c r="A136" t="s">
        <v>39</v>
      </c>
      <c r="B136" s="7" t="s">
        <v>149</v>
      </c>
      <c r="C136" s="8" t="s">
        <v>147</v>
      </c>
      <c r="D136" s="9">
        <v>13736.952000000001</v>
      </c>
    </row>
    <row r="137" spans="1:4" x14ac:dyDescent="0.25">
      <c r="A137" t="s">
        <v>39</v>
      </c>
      <c r="B137" s="7" t="s">
        <v>150</v>
      </c>
      <c r="C137" s="8" t="s">
        <v>147</v>
      </c>
      <c r="D137" s="9">
        <v>5085.1799999999985</v>
      </c>
    </row>
    <row r="138" spans="1:4" x14ac:dyDescent="0.25">
      <c r="A138" t="s">
        <v>39</v>
      </c>
      <c r="B138" s="7" t="s">
        <v>151</v>
      </c>
      <c r="C138" s="8" t="s">
        <v>147</v>
      </c>
      <c r="D138" s="9">
        <v>8633.7900000000009</v>
      </c>
    </row>
    <row r="139" spans="1:4" x14ac:dyDescent="0.25">
      <c r="A139" t="s">
        <v>39</v>
      </c>
      <c r="B139" s="7" t="s">
        <v>152</v>
      </c>
      <c r="C139" s="8" t="s">
        <v>147</v>
      </c>
      <c r="D139" s="9">
        <v>3693.599999999999</v>
      </c>
    </row>
    <row r="140" spans="1:4" x14ac:dyDescent="0.25">
      <c r="A140" t="s">
        <v>39</v>
      </c>
      <c r="B140" s="7" t="s">
        <v>153</v>
      </c>
      <c r="C140" s="8" t="s">
        <v>147</v>
      </c>
      <c r="D140" s="9">
        <v>4110.75</v>
      </c>
    </row>
    <row r="141" spans="1:4" x14ac:dyDescent="0.25">
      <c r="A141" t="s">
        <v>39</v>
      </c>
      <c r="B141" s="7" t="s">
        <v>154</v>
      </c>
      <c r="C141" s="8" t="s">
        <v>147</v>
      </c>
      <c r="D141" s="9">
        <v>3021.7536000000014</v>
      </c>
    </row>
    <row r="142" spans="1:4" x14ac:dyDescent="0.25">
      <c r="A142" t="s">
        <v>39</v>
      </c>
      <c r="B142" s="7" t="s">
        <v>155</v>
      </c>
      <c r="C142" s="8" t="s">
        <v>147</v>
      </c>
      <c r="D142" s="9">
        <v>3908.7359999999999</v>
      </c>
    </row>
    <row r="143" spans="1:4" x14ac:dyDescent="0.25">
      <c r="A143" t="s">
        <v>39</v>
      </c>
      <c r="B143" s="7" t="s">
        <v>156</v>
      </c>
      <c r="C143" s="8" t="s">
        <v>147</v>
      </c>
      <c r="D143" s="9">
        <v>3420.1440000000007</v>
      </c>
    </row>
    <row r="144" spans="1:4" x14ac:dyDescent="0.25">
      <c r="A144" t="s">
        <v>39</v>
      </c>
      <c r="B144" s="7" t="s">
        <v>157</v>
      </c>
      <c r="C144" s="8" t="s">
        <v>147</v>
      </c>
      <c r="D144" s="9">
        <v>7817.4719999999998</v>
      </c>
    </row>
    <row r="145" spans="1:4" x14ac:dyDescent="0.25">
      <c r="A145" t="s">
        <v>39</v>
      </c>
      <c r="B145" s="7" t="s">
        <v>158</v>
      </c>
      <c r="C145" s="8" t="s">
        <v>147</v>
      </c>
      <c r="D145" s="9">
        <v>4110.75</v>
      </c>
    </row>
    <row r="146" spans="1:4" x14ac:dyDescent="0.25">
      <c r="A146" t="s">
        <v>39</v>
      </c>
      <c r="B146" s="7" t="s">
        <v>159</v>
      </c>
      <c r="C146" s="8" t="s">
        <v>147</v>
      </c>
      <c r="D146" s="9">
        <v>3307.3920000000003</v>
      </c>
    </row>
    <row r="147" spans="1:4" x14ac:dyDescent="0.25">
      <c r="A147" t="s">
        <v>39</v>
      </c>
      <c r="B147" s="7" t="s">
        <v>160</v>
      </c>
      <c r="C147" s="8" t="s">
        <v>147</v>
      </c>
      <c r="D147" s="9">
        <v>2931.5520000000015</v>
      </c>
    </row>
    <row r="148" spans="1:4" x14ac:dyDescent="0.25">
      <c r="A148" t="s">
        <v>39</v>
      </c>
      <c r="B148" s="7" t="s">
        <v>161</v>
      </c>
      <c r="C148" s="8" t="s">
        <v>147</v>
      </c>
      <c r="D148" s="9">
        <v>5863.104000000003</v>
      </c>
    </row>
    <row r="149" spans="1:4" x14ac:dyDescent="0.25">
      <c r="A149" t="s">
        <v>39</v>
      </c>
      <c r="B149" s="7" t="s">
        <v>162</v>
      </c>
      <c r="C149" s="8" t="s">
        <v>147</v>
      </c>
      <c r="D149" s="9">
        <v>3269.8079999999982</v>
      </c>
    </row>
    <row r="150" spans="1:4" x14ac:dyDescent="0.25">
      <c r="A150" t="s">
        <v>39</v>
      </c>
      <c r="B150" s="7" t="s">
        <v>163</v>
      </c>
      <c r="C150" s="8" t="s">
        <v>147</v>
      </c>
      <c r="D150" s="9">
        <v>6327.2664000000004</v>
      </c>
    </row>
    <row r="151" spans="1:4" x14ac:dyDescent="0.25">
      <c r="A151" t="s">
        <v>39</v>
      </c>
      <c r="B151" s="7" t="s">
        <v>164</v>
      </c>
      <c r="C151" s="8" t="s">
        <v>147</v>
      </c>
      <c r="D151" s="9">
        <v>7011.3600000000015</v>
      </c>
    </row>
    <row r="152" spans="1:4" x14ac:dyDescent="0.25">
      <c r="A152" t="s">
        <v>39</v>
      </c>
      <c r="B152" s="7" t="s">
        <v>165</v>
      </c>
      <c r="C152" s="8" t="s">
        <v>166</v>
      </c>
      <c r="D152" s="9">
        <v>15995.059200000003</v>
      </c>
    </row>
    <row r="153" spans="1:4" x14ac:dyDescent="0.25">
      <c r="A153" t="s">
        <v>39</v>
      </c>
      <c r="B153" s="7" t="s">
        <v>167</v>
      </c>
      <c r="C153" s="8" t="s">
        <v>166</v>
      </c>
      <c r="D153" s="9">
        <v>11437.056000000008</v>
      </c>
    </row>
    <row r="154" spans="1:4" x14ac:dyDescent="0.25">
      <c r="A154" t="s">
        <v>39</v>
      </c>
      <c r="B154" s="7" t="s">
        <v>168</v>
      </c>
      <c r="C154" s="8" t="s">
        <v>166</v>
      </c>
      <c r="D154" s="9">
        <v>3700.2240000000011</v>
      </c>
    </row>
    <row r="155" spans="1:4" x14ac:dyDescent="0.25">
      <c r="A155" t="s">
        <v>39</v>
      </c>
      <c r="B155" s="7" t="s">
        <v>169</v>
      </c>
      <c r="C155" s="8" t="s">
        <v>166</v>
      </c>
      <c r="D155" s="9">
        <v>6391.2960000000021</v>
      </c>
    </row>
    <row r="156" spans="1:4" x14ac:dyDescent="0.25">
      <c r="A156" t="s">
        <v>39</v>
      </c>
      <c r="B156" s="7" t="s">
        <v>170</v>
      </c>
      <c r="C156" s="8" t="s">
        <v>166</v>
      </c>
      <c r="D156" s="9">
        <v>1681.9200000000005</v>
      </c>
    </row>
    <row r="157" spans="1:4" x14ac:dyDescent="0.25">
      <c r="A157" t="s">
        <v>39</v>
      </c>
      <c r="B157" s="7" t="s">
        <v>171</v>
      </c>
      <c r="C157" s="8" t="s">
        <v>166</v>
      </c>
      <c r="D157" s="9">
        <v>11467.007999999996</v>
      </c>
    </row>
    <row r="158" spans="1:4" x14ac:dyDescent="0.25">
      <c r="A158" t="s">
        <v>39</v>
      </c>
      <c r="B158" s="7" t="s">
        <v>172</v>
      </c>
      <c r="C158" s="8" t="s">
        <v>166</v>
      </c>
      <c r="D158" s="9">
        <v>6054.9120000000039</v>
      </c>
    </row>
    <row r="159" spans="1:4" x14ac:dyDescent="0.25">
      <c r="A159" t="s">
        <v>39</v>
      </c>
      <c r="B159" s="7" t="s">
        <v>173</v>
      </c>
      <c r="C159" s="8" t="s">
        <v>174</v>
      </c>
      <c r="D159" s="9">
        <v>13037.241600000005</v>
      </c>
    </row>
    <row r="160" spans="1:4" x14ac:dyDescent="0.25">
      <c r="A160" t="s">
        <v>39</v>
      </c>
      <c r="B160" s="7" t="s">
        <v>175</v>
      </c>
      <c r="C160" s="8" t="s">
        <v>174</v>
      </c>
      <c r="D160" s="9">
        <v>4537.7280000000001</v>
      </c>
    </row>
    <row r="161" spans="1:4" x14ac:dyDescent="0.25">
      <c r="A161" t="s">
        <v>39</v>
      </c>
      <c r="B161" s="7" t="s">
        <v>176</v>
      </c>
      <c r="C161" s="8" t="s">
        <v>174</v>
      </c>
      <c r="D161" s="9">
        <v>4537.7280000000001</v>
      </c>
    </row>
    <row r="162" spans="1:4" x14ac:dyDescent="0.25">
      <c r="A162" t="s">
        <v>39</v>
      </c>
      <c r="B162" s="7" t="s">
        <v>177</v>
      </c>
      <c r="C162" s="8" t="s">
        <v>174</v>
      </c>
      <c r="D162" s="9">
        <v>33160.319999999992</v>
      </c>
    </row>
    <row r="163" spans="1:4" x14ac:dyDescent="0.25">
      <c r="A163" t="s">
        <v>39</v>
      </c>
      <c r="B163" s="7" t="s">
        <v>178</v>
      </c>
      <c r="C163" s="8" t="s">
        <v>174</v>
      </c>
      <c r="D163" s="9">
        <v>18849.02399999999</v>
      </c>
    </row>
    <row r="164" spans="1:4" x14ac:dyDescent="0.25">
      <c r="A164" t="s">
        <v>39</v>
      </c>
      <c r="B164" s="7" t="s">
        <v>179</v>
      </c>
      <c r="C164" s="8" t="s">
        <v>174</v>
      </c>
      <c r="D164" s="9">
        <v>17278.271999999997</v>
      </c>
    </row>
    <row r="165" spans="1:4" x14ac:dyDescent="0.25">
      <c r="A165" t="s">
        <v>39</v>
      </c>
      <c r="B165" s="7" t="s">
        <v>180</v>
      </c>
      <c r="C165" s="8" t="s">
        <v>174</v>
      </c>
      <c r="D165" s="9">
        <v>28733.644800000002</v>
      </c>
    </row>
    <row r="166" spans="1:4" x14ac:dyDescent="0.25">
      <c r="A166" t="s">
        <v>39</v>
      </c>
      <c r="B166" s="7" t="s">
        <v>181</v>
      </c>
      <c r="C166" s="8" t="s">
        <v>174</v>
      </c>
      <c r="D166" s="9">
        <v>9735.3900000000012</v>
      </c>
    </row>
    <row r="167" spans="1:4" x14ac:dyDescent="0.25">
      <c r="A167" t="s">
        <v>39</v>
      </c>
      <c r="B167" s="7" t="s">
        <v>182</v>
      </c>
      <c r="C167" s="8" t="s">
        <v>174</v>
      </c>
      <c r="D167" s="9">
        <v>9049.2767999999996</v>
      </c>
    </row>
    <row r="168" spans="1:4" x14ac:dyDescent="0.25">
      <c r="A168" t="s">
        <v>39</v>
      </c>
      <c r="B168" s="7" t="s">
        <v>183</v>
      </c>
      <c r="C168" s="8" t="s">
        <v>174</v>
      </c>
      <c r="D168" s="9">
        <v>16754.687999999995</v>
      </c>
    </row>
    <row r="169" spans="1:4" x14ac:dyDescent="0.25">
      <c r="A169" t="s">
        <v>39</v>
      </c>
      <c r="B169" s="7" t="s">
        <v>184</v>
      </c>
      <c r="C169" s="8" t="s">
        <v>174</v>
      </c>
      <c r="D169" s="9">
        <v>31764.096000000012</v>
      </c>
    </row>
    <row r="170" spans="1:4" x14ac:dyDescent="0.25">
      <c r="A170" t="s">
        <v>39</v>
      </c>
      <c r="B170" s="7" t="s">
        <v>185</v>
      </c>
      <c r="C170" s="8" t="s">
        <v>174</v>
      </c>
      <c r="D170" s="9">
        <v>5584.8959999999943</v>
      </c>
    </row>
    <row r="171" spans="1:4" x14ac:dyDescent="0.25">
      <c r="A171" t="s">
        <v>39</v>
      </c>
      <c r="B171" s="7" t="s">
        <v>186</v>
      </c>
      <c r="C171" s="8" t="s">
        <v>174</v>
      </c>
      <c r="D171" s="9">
        <v>33387.206399999981</v>
      </c>
    </row>
    <row r="172" spans="1:4" x14ac:dyDescent="0.25">
      <c r="A172" t="s">
        <v>39</v>
      </c>
      <c r="B172" s="7" t="s">
        <v>187</v>
      </c>
      <c r="C172" s="8" t="s">
        <v>174</v>
      </c>
      <c r="D172" s="9">
        <v>12216.960000000005</v>
      </c>
    </row>
    <row r="173" spans="1:4" x14ac:dyDescent="0.25">
      <c r="A173" t="s">
        <v>39</v>
      </c>
      <c r="B173" s="7" t="s">
        <v>188</v>
      </c>
      <c r="C173" s="8" t="s">
        <v>174</v>
      </c>
      <c r="D173" s="9">
        <v>4886.7839999999969</v>
      </c>
    </row>
    <row r="174" spans="1:4" x14ac:dyDescent="0.25">
      <c r="A174" t="s">
        <v>39</v>
      </c>
      <c r="B174" s="7" t="s">
        <v>189</v>
      </c>
      <c r="C174" s="8" t="s">
        <v>174</v>
      </c>
      <c r="D174" s="9">
        <v>11169.791999999989</v>
      </c>
    </row>
    <row r="175" spans="1:4" x14ac:dyDescent="0.25">
      <c r="A175" t="s">
        <v>39</v>
      </c>
      <c r="B175" s="7" t="s">
        <v>190</v>
      </c>
      <c r="C175" s="8" t="s">
        <v>174</v>
      </c>
      <c r="D175" s="9">
        <v>22688.639999999981</v>
      </c>
    </row>
    <row r="176" spans="1:4" x14ac:dyDescent="0.25">
      <c r="A176" t="s">
        <v>39</v>
      </c>
      <c r="B176" s="7" t="s">
        <v>191</v>
      </c>
      <c r="C176" s="8" t="s">
        <v>174</v>
      </c>
      <c r="D176" s="9">
        <v>31764.096000000012</v>
      </c>
    </row>
    <row r="177" spans="1:4" x14ac:dyDescent="0.25">
      <c r="A177" t="s">
        <v>39</v>
      </c>
      <c r="B177" s="7" t="s">
        <v>192</v>
      </c>
      <c r="C177" s="8" t="s">
        <v>193</v>
      </c>
      <c r="D177" s="9">
        <v>18144</v>
      </c>
    </row>
    <row r="178" spans="1:4" x14ac:dyDescent="0.25">
      <c r="A178" t="s">
        <v>39</v>
      </c>
      <c r="B178" s="7" t="s">
        <v>194</v>
      </c>
      <c r="C178" s="8" t="s">
        <v>193</v>
      </c>
      <c r="D178" s="9">
        <v>17055.360000000004</v>
      </c>
    </row>
    <row r="179" spans="1:4" x14ac:dyDescent="0.25">
      <c r="A179" t="s">
        <v>39</v>
      </c>
      <c r="B179" s="7" t="s">
        <v>195</v>
      </c>
      <c r="C179" s="8" t="s">
        <v>193</v>
      </c>
      <c r="D179" s="9">
        <v>4536</v>
      </c>
    </row>
    <row r="180" spans="1:4" x14ac:dyDescent="0.25">
      <c r="A180" t="s">
        <v>39</v>
      </c>
      <c r="B180" s="7" t="s">
        <v>196</v>
      </c>
      <c r="C180" s="8" t="s">
        <v>193</v>
      </c>
      <c r="D180" s="9">
        <v>4536</v>
      </c>
    </row>
    <row r="181" spans="1:4" x14ac:dyDescent="0.25">
      <c r="A181" t="s">
        <v>39</v>
      </c>
      <c r="B181" s="7" t="s">
        <v>197</v>
      </c>
      <c r="C181" s="8" t="s">
        <v>193</v>
      </c>
      <c r="D181" s="9">
        <v>4677.7500000000009</v>
      </c>
    </row>
    <row r="182" spans="1:4" x14ac:dyDescent="0.25">
      <c r="A182" t="s">
        <v>39</v>
      </c>
      <c r="B182" s="7" t="s">
        <v>198</v>
      </c>
      <c r="C182" s="8" t="s">
        <v>193</v>
      </c>
      <c r="D182" s="9">
        <v>18325.439999999991</v>
      </c>
    </row>
    <row r="183" spans="1:4" x14ac:dyDescent="0.25">
      <c r="A183" t="s">
        <v>39</v>
      </c>
      <c r="B183" s="7" t="s">
        <v>199</v>
      </c>
      <c r="C183" s="8" t="s">
        <v>193</v>
      </c>
      <c r="D183" s="9">
        <v>8709.1199999999953</v>
      </c>
    </row>
    <row r="184" spans="1:4" x14ac:dyDescent="0.25">
      <c r="A184" t="s">
        <v>39</v>
      </c>
      <c r="B184" s="7" t="s">
        <v>200</v>
      </c>
      <c r="C184" s="8" t="s">
        <v>201</v>
      </c>
      <c r="D184" s="9">
        <v>4819.0463999999974</v>
      </c>
    </row>
    <row r="185" spans="1:4" x14ac:dyDescent="0.25">
      <c r="A185" t="s">
        <v>39</v>
      </c>
      <c r="B185" s="7" t="s">
        <v>202</v>
      </c>
      <c r="C185" s="8" t="s">
        <v>201</v>
      </c>
      <c r="D185" s="9">
        <v>20476.108799999987</v>
      </c>
    </row>
    <row r="186" spans="1:4" x14ac:dyDescent="0.25">
      <c r="A186" t="s">
        <v>39</v>
      </c>
      <c r="B186" s="7" t="s">
        <v>203</v>
      </c>
      <c r="C186" s="8" t="s">
        <v>204</v>
      </c>
      <c r="D186" s="9">
        <v>4849.9452000000001</v>
      </c>
    </row>
    <row r="187" spans="1:4" x14ac:dyDescent="0.25">
      <c r="A187" t="s">
        <v>39</v>
      </c>
      <c r="B187" s="7" t="s">
        <v>205</v>
      </c>
      <c r="C187" s="8" t="s">
        <v>204</v>
      </c>
      <c r="D187" s="9">
        <v>13417.055999999986</v>
      </c>
    </row>
    <row r="188" spans="1:4" x14ac:dyDescent="0.25">
      <c r="A188" t="s">
        <v>39</v>
      </c>
      <c r="B188" s="7" t="s">
        <v>206</v>
      </c>
      <c r="C188" s="8" t="s">
        <v>204</v>
      </c>
      <c r="D188" s="9">
        <v>24040.799999999985</v>
      </c>
    </row>
    <row r="189" spans="1:4" x14ac:dyDescent="0.25">
      <c r="A189" t="s">
        <v>39</v>
      </c>
      <c r="B189" s="7" t="s">
        <v>207</v>
      </c>
      <c r="C189" s="8" t="s">
        <v>204</v>
      </c>
      <c r="D189" s="9">
        <v>19415.807999999994</v>
      </c>
    </row>
    <row r="190" spans="1:4" x14ac:dyDescent="0.25">
      <c r="A190" t="s">
        <v>39</v>
      </c>
      <c r="B190" s="7" t="s">
        <v>208</v>
      </c>
      <c r="C190" s="8" t="s">
        <v>209</v>
      </c>
      <c r="D190" s="9">
        <v>3863.8079999999977</v>
      </c>
    </row>
    <row r="191" spans="1:4" x14ac:dyDescent="0.25">
      <c r="A191" t="s">
        <v>39</v>
      </c>
      <c r="B191" s="7" t="s">
        <v>210</v>
      </c>
      <c r="C191" s="8" t="s">
        <v>209</v>
      </c>
      <c r="D191" s="9">
        <v>2852.927999999999</v>
      </c>
    </row>
    <row r="192" spans="1:4" x14ac:dyDescent="0.25">
      <c r="A192" t="s">
        <v>39</v>
      </c>
      <c r="B192" s="7" t="s">
        <v>211</v>
      </c>
      <c r="C192" s="8" t="s">
        <v>209</v>
      </c>
      <c r="D192" s="9">
        <v>5110.5599999999986</v>
      </c>
    </row>
    <row r="193" spans="1:4" x14ac:dyDescent="0.25">
      <c r="A193" t="s">
        <v>39</v>
      </c>
      <c r="B193" s="7" t="s">
        <v>212</v>
      </c>
      <c r="C193" s="8" t="s">
        <v>209</v>
      </c>
      <c r="D193" s="9">
        <v>32280.767999999993</v>
      </c>
    </row>
    <row r="194" spans="1:4" x14ac:dyDescent="0.25">
      <c r="A194" t="s">
        <v>39</v>
      </c>
      <c r="B194" s="7" t="s">
        <v>213</v>
      </c>
      <c r="C194" s="8" t="s">
        <v>209</v>
      </c>
      <c r="D194" s="9">
        <v>20442.239999999994</v>
      </c>
    </row>
    <row r="195" spans="1:4" x14ac:dyDescent="0.25">
      <c r="A195" t="s">
        <v>39</v>
      </c>
      <c r="B195" s="7" t="s">
        <v>214</v>
      </c>
      <c r="C195" s="8" t="s">
        <v>209</v>
      </c>
      <c r="D195" s="9">
        <v>23587.199999999983</v>
      </c>
    </row>
    <row r="196" spans="1:4" x14ac:dyDescent="0.25">
      <c r="A196" t="s">
        <v>39</v>
      </c>
      <c r="B196" s="7" t="s">
        <v>215</v>
      </c>
      <c r="C196" s="8" t="s">
        <v>209</v>
      </c>
      <c r="D196" s="9">
        <v>8592.4799999999923</v>
      </c>
    </row>
    <row r="197" spans="1:4" x14ac:dyDescent="0.25">
      <c r="A197" t="s">
        <v>39</v>
      </c>
      <c r="B197" s="7" t="s">
        <v>216</v>
      </c>
      <c r="C197" s="8" t="s">
        <v>209</v>
      </c>
      <c r="D197" s="9">
        <v>4380.4799999999959</v>
      </c>
    </row>
    <row r="198" spans="1:4" x14ac:dyDescent="0.25">
      <c r="A198" t="s">
        <v>39</v>
      </c>
      <c r="B198" s="7" t="s">
        <v>217</v>
      </c>
      <c r="C198" s="8" t="s">
        <v>218</v>
      </c>
      <c r="D198" s="9">
        <v>20435.471999999991</v>
      </c>
    </row>
    <row r="199" spans="1:4" x14ac:dyDescent="0.25">
      <c r="A199" t="s">
        <v>39</v>
      </c>
      <c r="B199" s="7" t="s">
        <v>219</v>
      </c>
      <c r="C199" s="8" t="s">
        <v>218</v>
      </c>
      <c r="D199" s="9">
        <v>13493.375999999995</v>
      </c>
    </row>
    <row r="200" spans="1:4" x14ac:dyDescent="0.25">
      <c r="A200" t="s">
        <v>39</v>
      </c>
      <c r="B200" s="7" t="s">
        <v>220</v>
      </c>
      <c r="C200" s="8" t="s">
        <v>221</v>
      </c>
      <c r="D200" s="9">
        <v>33799.680000000029</v>
      </c>
    </row>
    <row r="201" spans="1:4" x14ac:dyDescent="0.25">
      <c r="A201" t="s">
        <v>39</v>
      </c>
      <c r="B201" s="7" t="s">
        <v>222</v>
      </c>
      <c r="C201" s="8" t="s">
        <v>221</v>
      </c>
      <c r="D201" s="9">
        <v>5914.9440000000022</v>
      </c>
    </row>
    <row r="202" spans="1:4" x14ac:dyDescent="0.25">
      <c r="A202" t="s">
        <v>39</v>
      </c>
      <c r="B202" s="7" t="s">
        <v>223</v>
      </c>
      <c r="C202" s="8" t="s">
        <v>224</v>
      </c>
      <c r="D202" s="9">
        <v>96411.525119999962</v>
      </c>
    </row>
    <row r="203" spans="1:4" x14ac:dyDescent="0.25">
      <c r="A203" t="s">
        <v>39</v>
      </c>
      <c r="B203" s="7" t="s">
        <v>225</v>
      </c>
      <c r="C203" s="8" t="s">
        <v>224</v>
      </c>
      <c r="D203" s="9">
        <v>10907.873279999993</v>
      </c>
    </row>
    <row r="204" spans="1:4" x14ac:dyDescent="0.25">
      <c r="A204" t="s">
        <v>39</v>
      </c>
      <c r="B204" s="7" t="s">
        <v>226</v>
      </c>
      <c r="C204" s="8" t="s">
        <v>224</v>
      </c>
      <c r="D204" s="9">
        <v>18297.077759999986</v>
      </c>
    </row>
    <row r="205" spans="1:4" x14ac:dyDescent="0.25">
      <c r="A205" t="s">
        <v>39</v>
      </c>
      <c r="B205" s="7" t="s">
        <v>227</v>
      </c>
      <c r="C205" s="8" t="s">
        <v>224</v>
      </c>
      <c r="D205" s="9">
        <v>4222.4025600000023</v>
      </c>
    </row>
    <row r="206" spans="1:4" x14ac:dyDescent="0.25">
      <c r="A206" t="s">
        <v>39</v>
      </c>
      <c r="B206" s="7" t="s">
        <v>228</v>
      </c>
      <c r="C206" s="8" t="s">
        <v>224</v>
      </c>
      <c r="D206" s="9">
        <v>15411.769343999984</v>
      </c>
    </row>
    <row r="207" spans="1:4" x14ac:dyDescent="0.25">
      <c r="A207" t="s">
        <v>39</v>
      </c>
      <c r="B207" s="7" t="s">
        <v>229</v>
      </c>
      <c r="C207" s="8" t="s">
        <v>224</v>
      </c>
      <c r="D207" s="9">
        <v>42432.284160000003</v>
      </c>
    </row>
    <row r="208" spans="1:4" x14ac:dyDescent="0.25">
      <c r="A208" t="s">
        <v>39</v>
      </c>
      <c r="B208" s="7" t="s">
        <v>230</v>
      </c>
      <c r="C208" s="8" t="s">
        <v>224</v>
      </c>
      <c r="D208" s="9">
        <v>15834.009600000001</v>
      </c>
    </row>
    <row r="209" spans="1:4" x14ac:dyDescent="0.25">
      <c r="A209" t="s">
        <v>39</v>
      </c>
      <c r="B209" s="7" t="s">
        <v>231</v>
      </c>
      <c r="C209" s="8" t="s">
        <v>224</v>
      </c>
      <c r="D209" s="9">
        <v>9148.5388799999928</v>
      </c>
    </row>
    <row r="210" spans="1:4" x14ac:dyDescent="0.25">
      <c r="A210" t="s">
        <v>39</v>
      </c>
      <c r="B210" s="7" t="s">
        <v>232</v>
      </c>
      <c r="C210" s="8" t="s">
        <v>224</v>
      </c>
      <c r="D210" s="9">
        <v>16185.87647999999</v>
      </c>
    </row>
    <row r="211" spans="1:4" x14ac:dyDescent="0.25">
      <c r="A211" t="s">
        <v>39</v>
      </c>
      <c r="B211" s="7" t="s">
        <v>233</v>
      </c>
      <c r="C211" s="8" t="s">
        <v>224</v>
      </c>
      <c r="D211" s="9">
        <v>5489.1233280000015</v>
      </c>
    </row>
    <row r="212" spans="1:4" x14ac:dyDescent="0.25">
      <c r="A212" t="s">
        <v>39</v>
      </c>
      <c r="B212" s="7" t="s">
        <v>234</v>
      </c>
      <c r="C212" s="8" t="s">
        <v>224</v>
      </c>
      <c r="D212" s="9">
        <v>14778.408959999982</v>
      </c>
    </row>
    <row r="213" spans="1:4" x14ac:dyDescent="0.25">
      <c r="A213" t="s">
        <v>39</v>
      </c>
      <c r="B213" s="7" t="s">
        <v>235</v>
      </c>
      <c r="C213" s="8" t="s">
        <v>224</v>
      </c>
      <c r="D213" s="9">
        <v>7389.2044799999912</v>
      </c>
    </row>
    <row r="214" spans="1:4" x14ac:dyDescent="0.25">
      <c r="A214" t="s">
        <v>39</v>
      </c>
      <c r="B214" s="7" t="s">
        <v>236</v>
      </c>
      <c r="C214" s="8" t="s">
        <v>224</v>
      </c>
      <c r="D214" s="9">
        <v>83343.697920000021</v>
      </c>
    </row>
    <row r="215" spans="1:4" x14ac:dyDescent="0.25">
      <c r="A215" t="s">
        <v>39</v>
      </c>
      <c r="B215" s="7" t="s">
        <v>237</v>
      </c>
      <c r="C215" s="8" t="s">
        <v>224</v>
      </c>
      <c r="D215" s="9">
        <v>19792.512000000013</v>
      </c>
    </row>
    <row r="216" spans="1:4" x14ac:dyDescent="0.25">
      <c r="A216" t="s">
        <v>39</v>
      </c>
      <c r="B216" s="7" t="s">
        <v>238</v>
      </c>
      <c r="C216" s="8" t="s">
        <v>239</v>
      </c>
      <c r="D216" s="9">
        <v>39564.288000000008</v>
      </c>
    </row>
    <row r="217" spans="1:4" x14ac:dyDescent="0.25">
      <c r="A217" t="s">
        <v>39</v>
      </c>
      <c r="B217" s="7" t="s">
        <v>240</v>
      </c>
      <c r="C217" s="8" t="s">
        <v>239</v>
      </c>
      <c r="D217" s="9">
        <v>17169.407999999999</v>
      </c>
    </row>
    <row r="218" spans="1:4" x14ac:dyDescent="0.25">
      <c r="A218" t="s">
        <v>39</v>
      </c>
      <c r="B218" s="7" t="s">
        <v>241</v>
      </c>
      <c r="C218" s="8" t="s">
        <v>239</v>
      </c>
      <c r="D218" s="9">
        <v>50761.727999999966</v>
      </c>
    </row>
    <row r="219" spans="1:4" x14ac:dyDescent="0.25">
      <c r="A219" t="s">
        <v>39</v>
      </c>
      <c r="B219" s="7" t="s">
        <v>242</v>
      </c>
      <c r="C219" s="8" t="s">
        <v>239</v>
      </c>
      <c r="D219" s="9">
        <v>18662.400000000001</v>
      </c>
    </row>
    <row r="220" spans="1:4" x14ac:dyDescent="0.25">
      <c r="A220" t="s">
        <v>39</v>
      </c>
      <c r="B220" s="7" t="s">
        <v>243</v>
      </c>
      <c r="C220" s="8" t="s">
        <v>239</v>
      </c>
      <c r="D220" s="9">
        <v>65691.648000000059</v>
      </c>
    </row>
    <row r="221" spans="1:4" x14ac:dyDescent="0.25">
      <c r="A221" t="s">
        <v>39</v>
      </c>
      <c r="B221" s="7" t="s">
        <v>244</v>
      </c>
      <c r="C221" s="8" t="s">
        <v>239</v>
      </c>
      <c r="D221" s="9">
        <v>117573.12000000007</v>
      </c>
    </row>
    <row r="222" spans="1:4" x14ac:dyDescent="0.25">
      <c r="A222" t="s">
        <v>39</v>
      </c>
      <c r="B222" s="7" t="s">
        <v>245</v>
      </c>
      <c r="C222" s="8" t="s">
        <v>239</v>
      </c>
      <c r="D222" s="9">
        <v>4105.7280000000037</v>
      </c>
    </row>
    <row r="223" spans="1:4" x14ac:dyDescent="0.25">
      <c r="A223" t="s">
        <v>39</v>
      </c>
      <c r="B223" s="7" t="s">
        <v>246</v>
      </c>
      <c r="C223" s="8" t="s">
        <v>239</v>
      </c>
      <c r="D223" s="9">
        <v>9331.2000000000007</v>
      </c>
    </row>
    <row r="224" spans="1:4" x14ac:dyDescent="0.25">
      <c r="A224" t="s">
        <v>39</v>
      </c>
      <c r="B224" s="7" t="s">
        <v>247</v>
      </c>
      <c r="C224" s="8" t="s">
        <v>239</v>
      </c>
      <c r="D224" s="9">
        <v>63078.911999999924</v>
      </c>
    </row>
    <row r="225" spans="1:4" x14ac:dyDescent="0.25">
      <c r="A225" t="s">
        <v>39</v>
      </c>
      <c r="B225" s="7" t="s">
        <v>248</v>
      </c>
      <c r="C225" s="8" t="s">
        <v>239</v>
      </c>
      <c r="D225" s="9">
        <v>7091.7120000000032</v>
      </c>
    </row>
    <row r="226" spans="1:4" x14ac:dyDescent="0.25">
      <c r="A226" t="s">
        <v>39</v>
      </c>
      <c r="B226" s="7" t="s">
        <v>249</v>
      </c>
      <c r="C226" s="8" t="s">
        <v>239</v>
      </c>
      <c r="D226" s="9">
        <v>58973.18400000003</v>
      </c>
    </row>
    <row r="227" spans="1:4" x14ac:dyDescent="0.25">
      <c r="A227" t="s">
        <v>39</v>
      </c>
      <c r="B227" s="7" t="s">
        <v>250</v>
      </c>
      <c r="C227" s="8" t="s">
        <v>239</v>
      </c>
      <c r="D227" s="9">
        <v>6718.4640000000063</v>
      </c>
    </row>
    <row r="228" spans="1:4" x14ac:dyDescent="0.25">
      <c r="A228" t="s">
        <v>39</v>
      </c>
      <c r="B228" s="7" t="s">
        <v>251</v>
      </c>
      <c r="C228" s="8" t="s">
        <v>239</v>
      </c>
      <c r="D228" s="9">
        <v>75396.096000000049</v>
      </c>
    </row>
    <row r="229" spans="1:4" x14ac:dyDescent="0.25">
      <c r="A229" t="s">
        <v>39</v>
      </c>
      <c r="B229" s="7" t="s">
        <v>252</v>
      </c>
      <c r="C229" s="8" t="s">
        <v>239</v>
      </c>
      <c r="D229" s="9">
        <v>5673.3696000000027</v>
      </c>
    </row>
    <row r="230" spans="1:4" x14ac:dyDescent="0.25">
      <c r="A230" t="s">
        <v>39</v>
      </c>
      <c r="B230" s="7" t="s">
        <v>253</v>
      </c>
      <c r="C230" s="8" t="s">
        <v>239</v>
      </c>
      <c r="D230" s="9">
        <v>26873.856000000025</v>
      </c>
    </row>
    <row r="231" spans="1:4" x14ac:dyDescent="0.25">
      <c r="A231" t="s">
        <v>39</v>
      </c>
      <c r="B231" s="7" t="s">
        <v>254</v>
      </c>
      <c r="C231" s="8" t="s">
        <v>255</v>
      </c>
      <c r="D231" s="9">
        <v>25402.291199999978</v>
      </c>
    </row>
    <row r="232" spans="1:4" x14ac:dyDescent="0.25">
      <c r="A232" t="s">
        <v>39</v>
      </c>
      <c r="B232" s="7" t="s">
        <v>256</v>
      </c>
      <c r="C232" s="8" t="s">
        <v>255</v>
      </c>
      <c r="D232" s="9">
        <v>21885.050880000003</v>
      </c>
    </row>
    <row r="233" spans="1:4" x14ac:dyDescent="0.25">
      <c r="A233" t="s">
        <v>39</v>
      </c>
      <c r="B233" s="7" t="s">
        <v>257</v>
      </c>
      <c r="C233" s="8" t="s">
        <v>255</v>
      </c>
      <c r="D233" s="9">
        <v>13678.15680000001</v>
      </c>
    </row>
    <row r="234" spans="1:4" x14ac:dyDescent="0.25">
      <c r="A234" t="s">
        <v>39</v>
      </c>
      <c r="B234" s="7" t="s">
        <v>258</v>
      </c>
      <c r="C234" s="8" t="s">
        <v>255</v>
      </c>
      <c r="D234" s="9">
        <v>12896.547839999987</v>
      </c>
    </row>
    <row r="235" spans="1:4" x14ac:dyDescent="0.25">
      <c r="A235" t="s">
        <v>39</v>
      </c>
      <c r="B235" s="7" t="s">
        <v>259</v>
      </c>
      <c r="C235" s="8" t="s">
        <v>255</v>
      </c>
      <c r="D235" s="9">
        <v>47287.34207999998</v>
      </c>
    </row>
    <row r="236" spans="1:4" x14ac:dyDescent="0.25">
      <c r="A236" t="s">
        <v>39</v>
      </c>
      <c r="B236" s="7" t="s">
        <v>260</v>
      </c>
      <c r="C236" s="8" t="s">
        <v>255</v>
      </c>
      <c r="D236" s="9">
        <v>15632.179199999993</v>
      </c>
    </row>
    <row r="237" spans="1:4" x14ac:dyDescent="0.25">
      <c r="A237" t="s">
        <v>39</v>
      </c>
      <c r="B237" s="7" t="s">
        <v>261</v>
      </c>
      <c r="C237" s="8" t="s">
        <v>255</v>
      </c>
      <c r="D237" s="9">
        <v>18367.810559999994</v>
      </c>
    </row>
    <row r="238" spans="1:4" x14ac:dyDescent="0.25">
      <c r="A238" t="s">
        <v>39</v>
      </c>
      <c r="B238" s="7" t="s">
        <v>262</v>
      </c>
      <c r="C238" s="8" t="s">
        <v>255</v>
      </c>
      <c r="D238" s="9">
        <v>29432.937600000019</v>
      </c>
    </row>
    <row r="239" spans="1:4" x14ac:dyDescent="0.25">
      <c r="A239" t="s">
        <v>39</v>
      </c>
      <c r="B239" s="7" t="s">
        <v>263</v>
      </c>
      <c r="C239" s="8" t="s">
        <v>255</v>
      </c>
      <c r="D239" s="9">
        <v>14459.765760000006</v>
      </c>
    </row>
    <row r="240" spans="1:4" x14ac:dyDescent="0.25">
      <c r="A240" t="s">
        <v>39</v>
      </c>
      <c r="B240" s="7" t="s">
        <v>264</v>
      </c>
      <c r="C240" s="8" t="s">
        <v>255</v>
      </c>
      <c r="D240" s="9">
        <v>60818.947200000024</v>
      </c>
    </row>
    <row r="241" spans="1:4" x14ac:dyDescent="0.25">
      <c r="A241" t="s">
        <v>39</v>
      </c>
      <c r="B241" s="7" t="s">
        <v>265</v>
      </c>
      <c r="C241" s="8" t="s">
        <v>255</v>
      </c>
      <c r="D241" s="9">
        <v>25646.544000000002</v>
      </c>
    </row>
    <row r="242" spans="1:4" x14ac:dyDescent="0.25">
      <c r="A242" t="s">
        <v>39</v>
      </c>
      <c r="B242" s="7" t="s">
        <v>266</v>
      </c>
      <c r="C242" s="8" t="s">
        <v>255</v>
      </c>
      <c r="D242" s="9">
        <v>70006.083839999948</v>
      </c>
    </row>
    <row r="243" spans="1:4" x14ac:dyDescent="0.25">
      <c r="A243" t="s">
        <v>39</v>
      </c>
      <c r="B243" s="7" t="s">
        <v>267</v>
      </c>
      <c r="C243" s="8" t="s">
        <v>255</v>
      </c>
      <c r="D243" s="9">
        <v>13189.651200000013</v>
      </c>
    </row>
    <row r="244" spans="1:4" x14ac:dyDescent="0.25">
      <c r="A244" t="s">
        <v>39</v>
      </c>
      <c r="B244" s="7" t="s">
        <v>268</v>
      </c>
      <c r="C244" s="8" t="s">
        <v>255</v>
      </c>
      <c r="D244" s="9">
        <v>5471.2627200000006</v>
      </c>
    </row>
    <row r="245" spans="1:4" x14ac:dyDescent="0.25">
      <c r="A245" t="s">
        <v>39</v>
      </c>
      <c r="B245" s="7" t="s">
        <v>269</v>
      </c>
      <c r="C245" s="8" t="s">
        <v>255</v>
      </c>
      <c r="D245" s="9">
        <v>24542.521343999979</v>
      </c>
    </row>
    <row r="246" spans="1:4" x14ac:dyDescent="0.25">
      <c r="A246" t="s">
        <v>39</v>
      </c>
      <c r="B246" s="7" t="s">
        <v>270</v>
      </c>
      <c r="C246" s="8" t="s">
        <v>255</v>
      </c>
      <c r="D246" s="9">
        <v>54321.82272000004</v>
      </c>
    </row>
    <row r="247" spans="1:4" x14ac:dyDescent="0.25">
      <c r="A247" t="s">
        <v>39</v>
      </c>
      <c r="B247" s="7" t="s">
        <v>271</v>
      </c>
      <c r="C247" s="8" t="s">
        <v>255</v>
      </c>
      <c r="D247" s="9">
        <v>22666.659839999997</v>
      </c>
    </row>
    <row r="248" spans="1:4" x14ac:dyDescent="0.25">
      <c r="A248" t="s">
        <v>39</v>
      </c>
      <c r="B248" s="7" t="s">
        <v>272</v>
      </c>
      <c r="C248" s="8" t="s">
        <v>273</v>
      </c>
      <c r="D248" s="9">
        <v>10196.985599999993</v>
      </c>
    </row>
    <row r="249" spans="1:4" x14ac:dyDescent="0.25">
      <c r="A249" t="s">
        <v>39</v>
      </c>
      <c r="B249" s="7" t="s">
        <v>274</v>
      </c>
      <c r="C249" s="8" t="s">
        <v>273</v>
      </c>
      <c r="D249" s="9">
        <v>24384.096000000001</v>
      </c>
    </row>
    <row r="250" spans="1:4" x14ac:dyDescent="0.25">
      <c r="A250" t="s">
        <v>39</v>
      </c>
      <c r="B250" s="7" t="s">
        <v>275</v>
      </c>
      <c r="C250" s="8" t="s">
        <v>273</v>
      </c>
      <c r="D250" s="9">
        <v>24384.096000000001</v>
      </c>
    </row>
    <row r="251" spans="1:4" x14ac:dyDescent="0.25">
      <c r="A251" t="s">
        <v>39</v>
      </c>
      <c r="B251" s="7" t="s">
        <v>276</v>
      </c>
      <c r="C251" s="8" t="s">
        <v>273</v>
      </c>
      <c r="D251" s="9">
        <v>11527.027200000004</v>
      </c>
    </row>
    <row r="252" spans="1:4" x14ac:dyDescent="0.25">
      <c r="A252" t="s">
        <v>39</v>
      </c>
      <c r="B252" s="7" t="s">
        <v>277</v>
      </c>
      <c r="C252" s="8" t="s">
        <v>273</v>
      </c>
      <c r="D252" s="9">
        <v>8866.9439999999959</v>
      </c>
    </row>
    <row r="253" spans="1:4" x14ac:dyDescent="0.25">
      <c r="A253" t="s">
        <v>39</v>
      </c>
      <c r="B253" s="7" t="s">
        <v>278</v>
      </c>
      <c r="C253" s="8" t="s">
        <v>273</v>
      </c>
      <c r="D253" s="9">
        <v>48768.192000000003</v>
      </c>
    </row>
    <row r="254" spans="1:4" x14ac:dyDescent="0.25">
      <c r="A254" t="s">
        <v>39</v>
      </c>
      <c r="B254" s="7" t="s">
        <v>279</v>
      </c>
      <c r="C254" s="8" t="s">
        <v>273</v>
      </c>
      <c r="D254" s="9">
        <v>9144.0360000000001</v>
      </c>
    </row>
    <row r="255" spans="1:4" x14ac:dyDescent="0.25">
      <c r="A255" t="s">
        <v>39</v>
      </c>
      <c r="B255" s="7" t="s">
        <v>280</v>
      </c>
      <c r="C255" s="8" t="s">
        <v>273</v>
      </c>
      <c r="D255" s="9">
        <v>22610.707199999993</v>
      </c>
    </row>
    <row r="256" spans="1:4" x14ac:dyDescent="0.25">
      <c r="A256" t="s">
        <v>39</v>
      </c>
      <c r="B256" s="7" t="s">
        <v>281</v>
      </c>
      <c r="C256" s="8" t="s">
        <v>273</v>
      </c>
      <c r="D256" s="9">
        <v>60295.219199999949</v>
      </c>
    </row>
    <row r="257" spans="1:4" x14ac:dyDescent="0.25">
      <c r="A257" t="s">
        <v>39</v>
      </c>
      <c r="B257" s="7" t="s">
        <v>282</v>
      </c>
      <c r="C257" s="8" t="s">
        <v>273</v>
      </c>
      <c r="D257" s="9">
        <v>70048.857600000003</v>
      </c>
    </row>
    <row r="258" spans="1:4" x14ac:dyDescent="0.25">
      <c r="A258" t="s">
        <v>39</v>
      </c>
      <c r="B258" s="7" t="s">
        <v>283</v>
      </c>
      <c r="C258" s="8" t="s">
        <v>273</v>
      </c>
      <c r="D258" s="9">
        <v>118706.21279999994</v>
      </c>
    </row>
    <row r="259" spans="1:4" x14ac:dyDescent="0.25">
      <c r="A259" t="s">
        <v>39</v>
      </c>
      <c r="B259" s="7" t="s">
        <v>284</v>
      </c>
      <c r="C259" s="8" t="s">
        <v>273</v>
      </c>
      <c r="D259" s="9">
        <v>15544.86120000001</v>
      </c>
    </row>
    <row r="260" spans="1:4" x14ac:dyDescent="0.25">
      <c r="A260" t="s">
        <v>39</v>
      </c>
      <c r="B260" s="7" t="s">
        <v>285</v>
      </c>
      <c r="C260" s="8" t="s">
        <v>273</v>
      </c>
      <c r="D260" s="9">
        <v>30590.956800000011</v>
      </c>
    </row>
    <row r="261" spans="1:4" x14ac:dyDescent="0.25">
      <c r="A261" t="s">
        <v>39</v>
      </c>
      <c r="B261" s="7" t="s">
        <v>286</v>
      </c>
      <c r="C261" s="8" t="s">
        <v>273</v>
      </c>
      <c r="D261" s="9">
        <v>40981.906800000004</v>
      </c>
    </row>
    <row r="262" spans="1:4" x14ac:dyDescent="0.25">
      <c r="A262" t="s">
        <v>39</v>
      </c>
      <c r="B262" s="7" t="s">
        <v>287</v>
      </c>
      <c r="C262" s="8" t="s">
        <v>273</v>
      </c>
      <c r="D262" s="9">
        <v>7980.2495999999992</v>
      </c>
    </row>
    <row r="263" spans="1:4" x14ac:dyDescent="0.25">
      <c r="A263" t="s">
        <v>39</v>
      </c>
      <c r="B263" s="7" t="s">
        <v>288</v>
      </c>
      <c r="C263" s="8" t="s">
        <v>273</v>
      </c>
      <c r="D263" s="9">
        <v>85940.099280000024</v>
      </c>
    </row>
    <row r="264" spans="1:4" x14ac:dyDescent="0.25">
      <c r="A264" t="s">
        <v>39</v>
      </c>
      <c r="B264" s="7" t="s">
        <v>289</v>
      </c>
      <c r="C264" s="8" t="s">
        <v>273</v>
      </c>
      <c r="D264" s="9">
        <v>48047.752800000024</v>
      </c>
    </row>
    <row r="265" spans="1:4" x14ac:dyDescent="0.25">
      <c r="A265" t="s">
        <v>39</v>
      </c>
      <c r="B265" s="7" t="s">
        <v>290</v>
      </c>
      <c r="C265" s="8" t="s">
        <v>273</v>
      </c>
      <c r="D265" s="9">
        <v>19063.929600000003</v>
      </c>
    </row>
    <row r="266" spans="1:4" x14ac:dyDescent="0.25">
      <c r="A266" t="s">
        <v>39</v>
      </c>
      <c r="B266" s="7" t="s">
        <v>291</v>
      </c>
      <c r="C266" s="8" t="s">
        <v>273</v>
      </c>
      <c r="D266" s="9">
        <v>17733.887999999992</v>
      </c>
    </row>
    <row r="267" spans="1:4" x14ac:dyDescent="0.25">
      <c r="A267" t="s">
        <v>39</v>
      </c>
      <c r="B267" s="7" t="s">
        <v>292</v>
      </c>
      <c r="C267" s="8" t="s">
        <v>273</v>
      </c>
      <c r="D267" s="9">
        <v>85122.662399999987</v>
      </c>
    </row>
    <row r="268" spans="1:4" x14ac:dyDescent="0.25">
      <c r="A268" t="s">
        <v>39</v>
      </c>
      <c r="B268" s="7" t="s">
        <v>293</v>
      </c>
      <c r="C268" s="8" t="s">
        <v>273</v>
      </c>
      <c r="D268" s="9">
        <v>35689.449600000007</v>
      </c>
    </row>
    <row r="269" spans="1:4" x14ac:dyDescent="0.25">
      <c r="A269" t="s">
        <v>39</v>
      </c>
      <c r="B269" s="7" t="s">
        <v>294</v>
      </c>
      <c r="C269" s="8" t="s">
        <v>273</v>
      </c>
      <c r="D269" s="9">
        <v>7093.5552000000043</v>
      </c>
    </row>
    <row r="270" spans="1:4" x14ac:dyDescent="0.25">
      <c r="A270" t="s">
        <v>39</v>
      </c>
      <c r="B270" s="7" t="s">
        <v>295</v>
      </c>
      <c r="C270" s="8" t="s">
        <v>273</v>
      </c>
      <c r="D270" s="9">
        <v>8866.9439999999959</v>
      </c>
    </row>
    <row r="271" spans="1:4" x14ac:dyDescent="0.25">
      <c r="A271" t="s">
        <v>39</v>
      </c>
      <c r="B271" s="7" t="s">
        <v>296</v>
      </c>
      <c r="C271" s="8" t="s">
        <v>273</v>
      </c>
      <c r="D271" s="9">
        <v>28335.582719999995</v>
      </c>
    </row>
    <row r="272" spans="1:4" x14ac:dyDescent="0.25">
      <c r="A272" t="s">
        <v>39</v>
      </c>
      <c r="B272" s="7" t="s">
        <v>297</v>
      </c>
      <c r="C272" s="8" t="s">
        <v>273</v>
      </c>
      <c r="D272" s="9">
        <v>14187.110400000009</v>
      </c>
    </row>
    <row r="273" spans="1:4" x14ac:dyDescent="0.25">
      <c r="A273" t="s">
        <v>39</v>
      </c>
      <c r="B273" s="7" t="s">
        <v>298</v>
      </c>
      <c r="C273" s="8" t="s">
        <v>273</v>
      </c>
      <c r="D273" s="9">
        <v>67388.774400000024</v>
      </c>
    </row>
    <row r="274" spans="1:4" x14ac:dyDescent="0.25">
      <c r="A274" t="s">
        <v>39</v>
      </c>
      <c r="B274" s="7" t="s">
        <v>299</v>
      </c>
      <c r="C274" s="8" t="s">
        <v>273</v>
      </c>
      <c r="D274" s="9">
        <v>8866.9439999999959</v>
      </c>
    </row>
    <row r="275" spans="1:4" x14ac:dyDescent="0.25">
      <c r="A275" t="s">
        <v>39</v>
      </c>
      <c r="B275" s="7" t="s">
        <v>300</v>
      </c>
      <c r="C275" s="8" t="s">
        <v>273</v>
      </c>
      <c r="D275" s="9">
        <v>9753.638399999998</v>
      </c>
    </row>
    <row r="276" spans="1:4" x14ac:dyDescent="0.25">
      <c r="A276" t="s">
        <v>39</v>
      </c>
      <c r="B276" s="7" t="s">
        <v>301</v>
      </c>
      <c r="C276" s="8" t="s">
        <v>273</v>
      </c>
      <c r="D276" s="9">
        <v>53201.663999999997</v>
      </c>
    </row>
    <row r="277" spans="1:4" x14ac:dyDescent="0.25">
      <c r="A277" t="s">
        <v>39</v>
      </c>
      <c r="B277" s="7" t="s">
        <v>302</v>
      </c>
      <c r="C277" s="8" t="s">
        <v>273</v>
      </c>
      <c r="D277" s="9">
        <v>6650.2079999999996</v>
      </c>
    </row>
    <row r="278" spans="1:4" x14ac:dyDescent="0.25">
      <c r="A278" t="s">
        <v>39</v>
      </c>
      <c r="B278" s="7" t="s">
        <v>303</v>
      </c>
      <c r="C278" s="8" t="s">
        <v>273</v>
      </c>
      <c r="D278" s="9">
        <v>16403.846400000002</v>
      </c>
    </row>
    <row r="279" spans="1:4" x14ac:dyDescent="0.25">
      <c r="A279" t="s">
        <v>39</v>
      </c>
      <c r="B279" s="7" t="s">
        <v>304</v>
      </c>
      <c r="C279" s="8" t="s">
        <v>273</v>
      </c>
      <c r="D279" s="9">
        <v>19063.929600000003</v>
      </c>
    </row>
    <row r="280" spans="1:4" x14ac:dyDescent="0.25">
      <c r="A280" t="s">
        <v>39</v>
      </c>
      <c r="B280" s="7" t="s">
        <v>305</v>
      </c>
      <c r="C280" s="8" t="s">
        <v>273</v>
      </c>
      <c r="D280" s="9">
        <v>12247.466400000005</v>
      </c>
    </row>
    <row r="281" spans="1:4" x14ac:dyDescent="0.25">
      <c r="A281" t="s">
        <v>39</v>
      </c>
      <c r="B281" s="7" t="s">
        <v>306</v>
      </c>
      <c r="C281" s="8" t="s">
        <v>273</v>
      </c>
      <c r="D281" s="9">
        <v>31477.651200000022</v>
      </c>
    </row>
    <row r="282" spans="1:4" x14ac:dyDescent="0.25">
      <c r="A282" t="s">
        <v>39</v>
      </c>
      <c r="B282" s="7" t="s">
        <v>307</v>
      </c>
      <c r="C282" s="8" t="s">
        <v>273</v>
      </c>
      <c r="D282" s="9">
        <v>6650.2079999999996</v>
      </c>
    </row>
    <row r="283" spans="1:4" x14ac:dyDescent="0.25">
      <c r="A283" t="s">
        <v>39</v>
      </c>
      <c r="B283" s="7" t="s">
        <v>308</v>
      </c>
      <c r="C283" s="8" t="s">
        <v>273</v>
      </c>
      <c r="D283" s="9">
        <v>7093.5552000000043</v>
      </c>
    </row>
    <row r="284" spans="1:4" x14ac:dyDescent="0.25">
      <c r="A284" t="s">
        <v>39</v>
      </c>
      <c r="B284" s="7" t="s">
        <v>309</v>
      </c>
      <c r="C284" s="8" t="s">
        <v>310</v>
      </c>
      <c r="D284" s="9">
        <v>4816.6271999999981</v>
      </c>
    </row>
    <row r="285" spans="1:4" x14ac:dyDescent="0.25">
      <c r="A285" t="s">
        <v>39</v>
      </c>
      <c r="B285" s="7" t="s">
        <v>311</v>
      </c>
      <c r="C285" s="8" t="s">
        <v>310</v>
      </c>
      <c r="D285" s="9">
        <v>21893.759999999991</v>
      </c>
    </row>
    <row r="286" spans="1:4" x14ac:dyDescent="0.25">
      <c r="A286" t="s">
        <v>39</v>
      </c>
      <c r="B286" s="7" t="s">
        <v>312</v>
      </c>
      <c r="C286" s="8" t="s">
        <v>310</v>
      </c>
      <c r="D286" s="9">
        <v>8757.5039999999972</v>
      </c>
    </row>
    <row r="287" spans="1:4" x14ac:dyDescent="0.25">
      <c r="A287" t="s">
        <v>39</v>
      </c>
      <c r="B287" s="7" t="s">
        <v>313</v>
      </c>
      <c r="C287" s="8" t="s">
        <v>310</v>
      </c>
      <c r="D287" s="9">
        <v>16639.257600000004</v>
      </c>
    </row>
    <row r="288" spans="1:4" x14ac:dyDescent="0.25">
      <c r="A288" t="s">
        <v>39</v>
      </c>
      <c r="B288" s="7" t="s">
        <v>314</v>
      </c>
      <c r="C288" s="8" t="s">
        <v>310</v>
      </c>
      <c r="D288" s="9">
        <v>24521.011200000015</v>
      </c>
    </row>
    <row r="289" spans="1:4" x14ac:dyDescent="0.25">
      <c r="A289" t="s">
        <v>39</v>
      </c>
      <c r="B289" s="7" t="s">
        <v>315</v>
      </c>
      <c r="C289" s="8" t="s">
        <v>310</v>
      </c>
      <c r="D289" s="9">
        <v>26272.512000000002</v>
      </c>
    </row>
    <row r="290" spans="1:4" x14ac:dyDescent="0.25">
      <c r="A290" t="s">
        <v>39</v>
      </c>
      <c r="B290" s="7" t="s">
        <v>316</v>
      </c>
      <c r="C290" s="8" t="s">
        <v>310</v>
      </c>
      <c r="D290" s="9">
        <v>21018.009600000012</v>
      </c>
    </row>
    <row r="291" spans="1:4" x14ac:dyDescent="0.25">
      <c r="A291" t="s">
        <v>39</v>
      </c>
      <c r="B291" s="7" t="s">
        <v>317</v>
      </c>
      <c r="C291" s="8" t="s">
        <v>310</v>
      </c>
      <c r="D291" s="9">
        <v>133183.73376000012</v>
      </c>
    </row>
    <row r="292" spans="1:4" x14ac:dyDescent="0.25">
      <c r="A292" t="s">
        <v>39</v>
      </c>
      <c r="B292" s="7" t="s">
        <v>318</v>
      </c>
      <c r="C292" s="8" t="s">
        <v>310</v>
      </c>
      <c r="D292" s="9">
        <v>91658.407680000077</v>
      </c>
    </row>
    <row r="293" spans="1:4" x14ac:dyDescent="0.25">
      <c r="A293" t="s">
        <v>39</v>
      </c>
      <c r="B293" s="7" t="s">
        <v>319</v>
      </c>
      <c r="C293" s="8" t="s">
        <v>310</v>
      </c>
      <c r="D293" s="9">
        <v>34525.61280000001</v>
      </c>
    </row>
    <row r="294" spans="1:4" x14ac:dyDescent="0.25">
      <c r="A294" t="s">
        <v>39</v>
      </c>
      <c r="B294" s="7" t="s">
        <v>320</v>
      </c>
      <c r="C294" s="8" t="s">
        <v>310</v>
      </c>
      <c r="D294" s="9">
        <v>25515.846720000001</v>
      </c>
    </row>
    <row r="295" spans="1:4" x14ac:dyDescent="0.25">
      <c r="A295" t="s">
        <v>39</v>
      </c>
      <c r="B295" s="7" t="s">
        <v>321</v>
      </c>
      <c r="C295" s="8" t="s">
        <v>310</v>
      </c>
      <c r="D295" s="9">
        <v>32633.798400000022</v>
      </c>
    </row>
    <row r="296" spans="1:4" x14ac:dyDescent="0.25">
      <c r="A296" t="s">
        <v>39</v>
      </c>
      <c r="B296" s="7" t="s">
        <v>322</v>
      </c>
      <c r="C296" s="8" t="s">
        <v>323</v>
      </c>
      <c r="D296" s="9">
        <v>42774.62169599998</v>
      </c>
    </row>
    <row r="297" spans="1:4" x14ac:dyDescent="0.25">
      <c r="A297" t="s">
        <v>39</v>
      </c>
      <c r="B297" s="7" t="s">
        <v>324</v>
      </c>
      <c r="C297" s="8" t="s">
        <v>325</v>
      </c>
      <c r="D297" s="9">
        <v>26888.601599999987</v>
      </c>
    </row>
    <row r="298" spans="1:4" x14ac:dyDescent="0.25">
      <c r="A298" t="s">
        <v>39</v>
      </c>
      <c r="B298" s="7" t="s">
        <v>326</v>
      </c>
      <c r="C298" s="8" t="s">
        <v>325</v>
      </c>
      <c r="D298" s="9">
        <v>26888.601599999987</v>
      </c>
    </row>
    <row r="299" spans="1:4" x14ac:dyDescent="0.25">
      <c r="A299" t="s">
        <v>39</v>
      </c>
      <c r="B299" s="7" t="s">
        <v>327</v>
      </c>
      <c r="C299" s="8" t="s">
        <v>328</v>
      </c>
      <c r="D299" s="9">
        <v>25474.176000000014</v>
      </c>
    </row>
    <row r="300" spans="1:4" x14ac:dyDescent="0.25">
      <c r="A300" t="s">
        <v>39</v>
      </c>
      <c r="B300" s="7" t="s">
        <v>329</v>
      </c>
      <c r="C300" s="8" t="s">
        <v>328</v>
      </c>
      <c r="D300" s="9">
        <v>9792.1474560000006</v>
      </c>
    </row>
    <row r="301" spans="1:4" x14ac:dyDescent="0.25">
      <c r="A301" t="s">
        <v>39</v>
      </c>
      <c r="B301" s="7" t="s">
        <v>330</v>
      </c>
      <c r="C301" s="8" t="s">
        <v>328</v>
      </c>
      <c r="D301" s="9">
        <v>7993.5897600000071</v>
      </c>
    </row>
    <row r="302" spans="1:4" x14ac:dyDescent="0.25">
      <c r="A302" t="s">
        <v>39</v>
      </c>
      <c r="B302" s="7" t="s">
        <v>331</v>
      </c>
      <c r="C302" s="8" t="s">
        <v>328</v>
      </c>
      <c r="D302" s="9">
        <v>24130.649088000013</v>
      </c>
    </row>
    <row r="303" spans="1:4" x14ac:dyDescent="0.25">
      <c r="A303" t="s">
        <v>39</v>
      </c>
      <c r="B303" s="7" t="s">
        <v>332</v>
      </c>
      <c r="C303" s="8" t="s">
        <v>328</v>
      </c>
      <c r="D303" s="9">
        <v>24480.368639999997</v>
      </c>
    </row>
    <row r="304" spans="1:4" x14ac:dyDescent="0.25">
      <c r="A304" t="s">
        <v>39</v>
      </c>
      <c r="B304" s="7" t="s">
        <v>333</v>
      </c>
      <c r="C304" s="8" t="s">
        <v>334</v>
      </c>
      <c r="D304" s="9">
        <v>51971.673600000002</v>
      </c>
    </row>
    <row r="305" spans="1:4" x14ac:dyDescent="0.25">
      <c r="A305" t="s">
        <v>39</v>
      </c>
      <c r="B305" s="7" t="s">
        <v>335</v>
      </c>
      <c r="C305" s="8" t="s">
        <v>334</v>
      </c>
      <c r="D305" s="9">
        <v>10511.423999999999</v>
      </c>
    </row>
    <row r="306" spans="1:4" x14ac:dyDescent="0.25">
      <c r="A306" t="s">
        <v>39</v>
      </c>
      <c r="B306" s="7" t="s">
        <v>336</v>
      </c>
      <c r="C306" s="8" t="s">
        <v>334</v>
      </c>
      <c r="D306" s="9">
        <v>51971.673600000002</v>
      </c>
    </row>
    <row r="307" spans="1:4" x14ac:dyDescent="0.25">
      <c r="A307" t="s">
        <v>39</v>
      </c>
      <c r="B307" s="7" t="s">
        <v>337</v>
      </c>
      <c r="C307" s="8" t="s">
        <v>334</v>
      </c>
      <c r="D307" s="9">
        <v>12318.074999999995</v>
      </c>
    </row>
    <row r="308" spans="1:4" x14ac:dyDescent="0.25">
      <c r="A308" t="s">
        <v>39</v>
      </c>
      <c r="B308" s="7" t="s">
        <v>338</v>
      </c>
      <c r="C308" s="8" t="s">
        <v>334</v>
      </c>
      <c r="D308" s="9">
        <v>82907.193600000057</v>
      </c>
    </row>
    <row r="309" spans="1:4" x14ac:dyDescent="0.25">
      <c r="A309" t="s">
        <v>39</v>
      </c>
      <c r="B309" s="7" t="s">
        <v>339</v>
      </c>
      <c r="C309" s="8" t="s">
        <v>334</v>
      </c>
      <c r="D309" s="9">
        <v>23889.600000000013</v>
      </c>
    </row>
    <row r="310" spans="1:4" x14ac:dyDescent="0.25">
      <c r="A310" t="s">
        <v>39</v>
      </c>
      <c r="B310" s="7" t="s">
        <v>340</v>
      </c>
      <c r="C310" s="8" t="s">
        <v>334</v>
      </c>
      <c r="D310" s="9">
        <v>10956.330000000007</v>
      </c>
    </row>
    <row r="311" spans="1:4" x14ac:dyDescent="0.25">
      <c r="A311" t="s">
        <v>39</v>
      </c>
      <c r="B311" s="7" t="s">
        <v>341</v>
      </c>
      <c r="C311" s="8" t="s">
        <v>334</v>
      </c>
      <c r="D311" s="9">
        <v>63984.967200000043</v>
      </c>
    </row>
    <row r="312" spans="1:4" x14ac:dyDescent="0.25">
      <c r="A312" t="s">
        <v>39</v>
      </c>
      <c r="B312" s="7" t="s">
        <v>342</v>
      </c>
      <c r="C312" s="8" t="s">
        <v>334</v>
      </c>
      <c r="D312" s="9">
        <v>9316.9439999999995</v>
      </c>
    </row>
    <row r="313" spans="1:4" x14ac:dyDescent="0.25">
      <c r="A313" t="s">
        <v>39</v>
      </c>
      <c r="B313" s="7" t="s">
        <v>343</v>
      </c>
      <c r="C313" s="8" t="s">
        <v>334</v>
      </c>
      <c r="D313" s="9">
        <v>25084.07999999998</v>
      </c>
    </row>
    <row r="314" spans="1:4" x14ac:dyDescent="0.25">
      <c r="A314" t="s">
        <v>39</v>
      </c>
      <c r="B314" s="7" t="s">
        <v>344</v>
      </c>
      <c r="C314" s="8" t="s">
        <v>334</v>
      </c>
      <c r="D314" s="9">
        <v>9316.9439999999995</v>
      </c>
    </row>
    <row r="315" spans="1:4" x14ac:dyDescent="0.25">
      <c r="A315" t="s">
        <v>39</v>
      </c>
      <c r="B315" s="7" t="s">
        <v>345</v>
      </c>
      <c r="C315" s="8" t="s">
        <v>334</v>
      </c>
      <c r="D315" s="9">
        <v>62590.752000000051</v>
      </c>
    </row>
    <row r="316" spans="1:4" x14ac:dyDescent="0.25">
      <c r="A316" t="s">
        <v>39</v>
      </c>
      <c r="B316" s="7" t="s">
        <v>346</v>
      </c>
      <c r="C316" s="8" t="s">
        <v>347</v>
      </c>
      <c r="D316" s="9">
        <v>29230.246080000004</v>
      </c>
    </row>
    <row r="317" spans="1:4" x14ac:dyDescent="0.25">
      <c r="A317" t="s">
        <v>39</v>
      </c>
      <c r="B317" s="7" t="s">
        <v>348</v>
      </c>
      <c r="C317" s="8" t="s">
        <v>349</v>
      </c>
      <c r="D317" s="9">
        <v>10270.402559999999</v>
      </c>
    </row>
    <row r="318" spans="1:4" x14ac:dyDescent="0.25">
      <c r="A318" t="s">
        <v>39</v>
      </c>
      <c r="B318" s="7" t="s">
        <v>350</v>
      </c>
      <c r="C318" s="8" t="s">
        <v>349</v>
      </c>
      <c r="D318" s="9">
        <v>23341.824000000008</v>
      </c>
    </row>
    <row r="319" spans="1:4" x14ac:dyDescent="0.25">
      <c r="A319" t="s">
        <v>39</v>
      </c>
      <c r="B319" s="7" t="s">
        <v>351</v>
      </c>
      <c r="C319" s="8" t="s">
        <v>349</v>
      </c>
      <c r="D319" s="9">
        <v>28477.025279999969</v>
      </c>
    </row>
    <row r="320" spans="1:4" x14ac:dyDescent="0.25">
      <c r="A320" t="s">
        <v>39</v>
      </c>
      <c r="B320" s="7" t="s">
        <v>352</v>
      </c>
      <c r="C320" s="8" t="s">
        <v>353</v>
      </c>
      <c r="D320" s="9">
        <v>25778.995200000005</v>
      </c>
    </row>
    <row r="321" spans="1:4" x14ac:dyDescent="0.25">
      <c r="A321" t="s">
        <v>39</v>
      </c>
      <c r="B321" s="7" t="s">
        <v>354</v>
      </c>
      <c r="C321" s="8" t="s">
        <v>355</v>
      </c>
      <c r="D321" s="9">
        <v>43599.162599999974</v>
      </c>
    </row>
    <row r="322" spans="1:4" x14ac:dyDescent="0.25">
      <c r="A322" t="s">
        <v>39</v>
      </c>
      <c r="B322" s="7" t="s">
        <v>356</v>
      </c>
      <c r="C322" s="8" t="s">
        <v>355</v>
      </c>
      <c r="D322" s="9">
        <v>97406.256672000047</v>
      </c>
    </row>
    <row r="323" spans="1:4" x14ac:dyDescent="0.25">
      <c r="A323" t="s">
        <v>39</v>
      </c>
      <c r="B323" s="7" t="s">
        <v>357</v>
      </c>
      <c r="C323" s="8" t="s">
        <v>355</v>
      </c>
      <c r="D323" s="9">
        <v>56070.384479999986</v>
      </c>
    </row>
    <row r="324" spans="1:4" x14ac:dyDescent="0.25">
      <c r="A324" t="s">
        <v>39</v>
      </c>
      <c r="B324" s="7" t="s">
        <v>358</v>
      </c>
      <c r="C324" s="8" t="s">
        <v>355</v>
      </c>
      <c r="D324" s="9">
        <v>28407.467520000017</v>
      </c>
    </row>
    <row r="325" spans="1:4" x14ac:dyDescent="0.25">
      <c r="A325" t="s">
        <v>39</v>
      </c>
      <c r="B325" s="7" t="s">
        <v>359</v>
      </c>
      <c r="C325" s="8" t="s">
        <v>355</v>
      </c>
      <c r="D325" s="9">
        <v>41694.831359999982</v>
      </c>
    </row>
    <row r="326" spans="1:4" x14ac:dyDescent="0.25">
      <c r="A326" t="s">
        <v>39</v>
      </c>
      <c r="B326" s="7" t="s">
        <v>360</v>
      </c>
      <c r="C326" s="8" t="s">
        <v>355</v>
      </c>
      <c r="D326" s="9">
        <v>53607.64032000005</v>
      </c>
    </row>
    <row r="327" spans="1:4" x14ac:dyDescent="0.25">
      <c r="A327" t="s">
        <v>39</v>
      </c>
      <c r="B327" s="7" t="s">
        <v>361</v>
      </c>
      <c r="C327" s="8" t="s">
        <v>362</v>
      </c>
      <c r="D327" s="9">
        <v>74552.59007999998</v>
      </c>
    </row>
    <row r="328" spans="1:4" x14ac:dyDescent="0.25">
      <c r="A328" t="s">
        <v>39</v>
      </c>
      <c r="B328" s="7" t="s">
        <v>363</v>
      </c>
      <c r="C328" s="8" t="s">
        <v>362</v>
      </c>
      <c r="D328" s="9">
        <v>31238.585280000021</v>
      </c>
    </row>
    <row r="329" spans="1:4" x14ac:dyDescent="0.25">
      <c r="A329" t="s">
        <v>39</v>
      </c>
      <c r="B329" s="7" t="s">
        <v>364</v>
      </c>
      <c r="C329" s="8" t="s">
        <v>362</v>
      </c>
      <c r="D329" s="9">
        <v>8674.2143999999989</v>
      </c>
    </row>
    <row r="330" spans="1:4" x14ac:dyDescent="0.25">
      <c r="A330" t="s">
        <v>39</v>
      </c>
      <c r="B330" s="7" t="s">
        <v>365</v>
      </c>
      <c r="C330" s="8" t="s">
        <v>362</v>
      </c>
      <c r="D330" s="9">
        <v>5564.0520000000006</v>
      </c>
    </row>
    <row r="331" spans="1:4" x14ac:dyDescent="0.25">
      <c r="A331" t="s">
        <v>39</v>
      </c>
      <c r="B331" s="7" t="s">
        <v>366</v>
      </c>
      <c r="C331" s="8" t="s">
        <v>362</v>
      </c>
      <c r="D331" s="9">
        <v>6676.8623999999982</v>
      </c>
    </row>
    <row r="332" spans="1:4" x14ac:dyDescent="0.25">
      <c r="A332" t="s">
        <v>39</v>
      </c>
      <c r="B332" s="7" t="s">
        <v>367</v>
      </c>
      <c r="C332" s="8" t="s">
        <v>362</v>
      </c>
      <c r="D332" s="9">
        <v>48265.943039999991</v>
      </c>
    </row>
    <row r="333" spans="1:4" x14ac:dyDescent="0.25">
      <c r="A333" t="s">
        <v>39</v>
      </c>
      <c r="B333" s="7" t="s">
        <v>368</v>
      </c>
      <c r="C333" s="8" t="s">
        <v>362</v>
      </c>
      <c r="D333" s="9">
        <v>18775.108800000005</v>
      </c>
    </row>
    <row r="334" spans="1:4" x14ac:dyDescent="0.25">
      <c r="A334" t="s">
        <v>39</v>
      </c>
      <c r="B334" s="7" t="s">
        <v>369</v>
      </c>
      <c r="C334" s="8" t="s">
        <v>362</v>
      </c>
      <c r="D334" s="9">
        <v>21571.401599999994</v>
      </c>
    </row>
    <row r="335" spans="1:4" x14ac:dyDescent="0.25">
      <c r="A335" t="s">
        <v>39</v>
      </c>
      <c r="B335" s="7" t="s">
        <v>370</v>
      </c>
      <c r="C335" s="8" t="s">
        <v>362</v>
      </c>
      <c r="D335" s="9">
        <v>9187.8192000000054</v>
      </c>
    </row>
    <row r="336" spans="1:4" x14ac:dyDescent="0.25">
      <c r="A336" t="s">
        <v>39</v>
      </c>
      <c r="B336" s="7" t="s">
        <v>371</v>
      </c>
      <c r="C336" s="8" t="s">
        <v>362</v>
      </c>
      <c r="D336" s="9">
        <v>7190.4672000000028</v>
      </c>
    </row>
    <row r="337" spans="1:4" x14ac:dyDescent="0.25">
      <c r="A337" t="s">
        <v>39</v>
      </c>
      <c r="B337" s="7" t="s">
        <v>372</v>
      </c>
      <c r="C337" s="8" t="s">
        <v>362</v>
      </c>
      <c r="D337" s="9">
        <v>38249.9712</v>
      </c>
    </row>
    <row r="338" spans="1:4" x14ac:dyDescent="0.25">
      <c r="A338" t="s">
        <v>39</v>
      </c>
      <c r="B338" s="7" t="s">
        <v>373</v>
      </c>
      <c r="C338" s="8" t="s">
        <v>362</v>
      </c>
      <c r="D338" s="9">
        <v>31501.094399999991</v>
      </c>
    </row>
    <row r="339" spans="1:4" x14ac:dyDescent="0.25">
      <c r="A339" t="s">
        <v>39</v>
      </c>
      <c r="B339" s="7" t="s">
        <v>374</v>
      </c>
      <c r="C339" s="8" t="s">
        <v>362</v>
      </c>
      <c r="D339" s="9">
        <v>5021.913599999999</v>
      </c>
    </row>
    <row r="340" spans="1:4" x14ac:dyDescent="0.25">
      <c r="A340" t="s">
        <v>39</v>
      </c>
      <c r="B340" s="7" t="s">
        <v>375</v>
      </c>
      <c r="C340" s="8" t="s">
        <v>362</v>
      </c>
      <c r="D340" s="9">
        <v>37835.553600000028</v>
      </c>
    </row>
    <row r="341" spans="1:4" x14ac:dyDescent="0.25">
      <c r="A341" t="s">
        <v>39</v>
      </c>
      <c r="B341" s="7" t="s">
        <v>376</v>
      </c>
      <c r="C341" s="8" t="s">
        <v>362</v>
      </c>
      <c r="D341" s="9">
        <v>33783.782400000026</v>
      </c>
    </row>
    <row r="342" spans="1:4" x14ac:dyDescent="0.25">
      <c r="A342" t="s">
        <v>39</v>
      </c>
      <c r="B342" s="7" t="s">
        <v>377</v>
      </c>
      <c r="C342" s="8" t="s">
        <v>378</v>
      </c>
      <c r="D342" s="9">
        <v>10996.84872</v>
      </c>
    </row>
    <row r="343" spans="1:4" x14ac:dyDescent="0.25">
      <c r="A343" t="s">
        <v>39</v>
      </c>
      <c r="B343" s="7" t="s">
        <v>379</v>
      </c>
      <c r="C343" s="8" t="s">
        <v>378</v>
      </c>
      <c r="D343" s="9">
        <v>10996.84872</v>
      </c>
    </row>
    <row r="344" spans="1:4" x14ac:dyDescent="0.25">
      <c r="A344" t="s">
        <v>39</v>
      </c>
      <c r="B344" s="7" t="s">
        <v>380</v>
      </c>
      <c r="C344" s="8" t="s">
        <v>378</v>
      </c>
      <c r="D344" s="9">
        <v>10996.84872</v>
      </c>
    </row>
    <row r="345" spans="1:4" x14ac:dyDescent="0.25">
      <c r="A345" t="s">
        <v>39</v>
      </c>
      <c r="B345" s="7" t="s">
        <v>381</v>
      </c>
      <c r="C345" s="8" t="s">
        <v>378</v>
      </c>
      <c r="D345" s="9">
        <v>65106.011519999993</v>
      </c>
    </row>
    <row r="346" spans="1:4" x14ac:dyDescent="0.25">
      <c r="A346" t="s">
        <v>39</v>
      </c>
      <c r="B346" s="7" t="s">
        <v>382</v>
      </c>
      <c r="C346" s="8" t="s">
        <v>378</v>
      </c>
      <c r="D346" s="9">
        <v>10996.84872</v>
      </c>
    </row>
    <row r="347" spans="1:4" x14ac:dyDescent="0.25">
      <c r="A347" t="s">
        <v>39</v>
      </c>
      <c r="B347" s="7" t="s">
        <v>383</v>
      </c>
      <c r="C347" s="8" t="s">
        <v>378</v>
      </c>
      <c r="D347" s="9">
        <v>34128.1512</v>
      </c>
    </row>
    <row r="348" spans="1:4" x14ac:dyDescent="0.25">
      <c r="A348" t="s">
        <v>39</v>
      </c>
      <c r="B348" s="7" t="s">
        <v>384</v>
      </c>
      <c r="C348" s="8" t="s">
        <v>378</v>
      </c>
      <c r="D348" s="9">
        <v>8882.0701200000076</v>
      </c>
    </row>
    <row r="349" spans="1:4" x14ac:dyDescent="0.25">
      <c r="A349" t="s">
        <v>39</v>
      </c>
      <c r="B349" s="7" t="s">
        <v>385</v>
      </c>
      <c r="C349" s="8" t="s">
        <v>378</v>
      </c>
      <c r="D349" s="9">
        <v>16334.841599999994</v>
      </c>
    </row>
    <row r="350" spans="1:4" x14ac:dyDescent="0.25">
      <c r="A350" t="s">
        <v>39</v>
      </c>
      <c r="B350" s="7" t="s">
        <v>386</v>
      </c>
      <c r="C350" s="8" t="s">
        <v>378</v>
      </c>
      <c r="D350" s="9">
        <v>10996.84872</v>
      </c>
    </row>
    <row r="351" spans="1:4" x14ac:dyDescent="0.25">
      <c r="A351" t="s">
        <v>39</v>
      </c>
      <c r="B351" s="7" t="s">
        <v>387</v>
      </c>
      <c r="C351" s="8" t="s">
        <v>388</v>
      </c>
      <c r="D351" s="9">
        <v>14966.784000000003</v>
      </c>
    </row>
    <row r="352" spans="1:4" x14ac:dyDescent="0.25">
      <c r="A352" t="s">
        <v>39</v>
      </c>
      <c r="B352" s="7" t="s">
        <v>389</v>
      </c>
      <c r="C352" s="8" t="s">
        <v>388</v>
      </c>
      <c r="D352" s="9">
        <v>7015.6800000000048</v>
      </c>
    </row>
    <row r="353" spans="1:4" x14ac:dyDescent="0.25">
      <c r="A353" t="s">
        <v>39</v>
      </c>
      <c r="B353" s="7" t="s">
        <v>390</v>
      </c>
      <c r="C353" s="8" t="s">
        <v>388</v>
      </c>
      <c r="D353" s="9">
        <v>17100.72</v>
      </c>
    </row>
    <row r="354" spans="1:4" x14ac:dyDescent="0.25">
      <c r="A354" t="s">
        <v>39</v>
      </c>
      <c r="B354" s="7" t="s">
        <v>391</v>
      </c>
      <c r="C354" s="8" t="s">
        <v>388</v>
      </c>
      <c r="D354" s="9">
        <v>28998.144000000018</v>
      </c>
    </row>
    <row r="355" spans="1:4" x14ac:dyDescent="0.25">
      <c r="A355" t="s">
        <v>39</v>
      </c>
      <c r="B355" s="7" t="s">
        <v>392</v>
      </c>
      <c r="C355" s="8" t="s">
        <v>393</v>
      </c>
      <c r="D355" s="9">
        <v>10626.875999999997</v>
      </c>
    </row>
    <row r="356" spans="1:4" x14ac:dyDescent="0.25">
      <c r="A356" t="s">
        <v>39</v>
      </c>
      <c r="B356" s="7" t="s">
        <v>394</v>
      </c>
      <c r="C356" s="8" t="s">
        <v>393</v>
      </c>
      <c r="D356" s="9">
        <v>10626.875999999997</v>
      </c>
    </row>
    <row r="357" spans="1:4" x14ac:dyDescent="0.25">
      <c r="A357" t="s">
        <v>39</v>
      </c>
      <c r="B357" s="7" t="s">
        <v>395</v>
      </c>
      <c r="C357" s="8" t="s">
        <v>393</v>
      </c>
      <c r="D357" s="9">
        <v>7864.4519999999975</v>
      </c>
    </row>
    <row r="358" spans="1:4" x14ac:dyDescent="0.25">
      <c r="A358" t="s">
        <v>39</v>
      </c>
      <c r="B358" s="7" t="s">
        <v>396</v>
      </c>
      <c r="C358" s="8" t="s">
        <v>393</v>
      </c>
      <c r="D358" s="9">
        <v>57875.368320000023</v>
      </c>
    </row>
    <row r="359" spans="1:4" x14ac:dyDescent="0.25">
      <c r="A359" t="s">
        <v>39</v>
      </c>
      <c r="B359" s="7" t="s">
        <v>397</v>
      </c>
      <c r="C359" s="8" t="s">
        <v>393</v>
      </c>
      <c r="D359" s="9">
        <v>46767.974399999999</v>
      </c>
    </row>
    <row r="360" spans="1:4" x14ac:dyDescent="0.25">
      <c r="A360" t="s">
        <v>39</v>
      </c>
      <c r="B360" s="7" t="s">
        <v>398</v>
      </c>
      <c r="C360" s="8" t="s">
        <v>393</v>
      </c>
      <c r="D360" s="9">
        <v>43324.955999999984</v>
      </c>
    </row>
    <row r="361" spans="1:4" x14ac:dyDescent="0.25">
      <c r="A361" t="s">
        <v>39</v>
      </c>
      <c r="B361" s="7" t="s">
        <v>399</v>
      </c>
      <c r="C361" s="8" t="s">
        <v>393</v>
      </c>
      <c r="D361" s="9">
        <v>17039.646000000001</v>
      </c>
    </row>
    <row r="362" spans="1:4" x14ac:dyDescent="0.25">
      <c r="A362" t="s">
        <v>39</v>
      </c>
      <c r="B362" s="7" t="s">
        <v>400</v>
      </c>
      <c r="C362" s="8" t="s">
        <v>393</v>
      </c>
      <c r="D362" s="9">
        <v>16349.040000000006</v>
      </c>
    </row>
    <row r="363" spans="1:4" x14ac:dyDescent="0.25">
      <c r="A363" t="s">
        <v>39</v>
      </c>
      <c r="B363" s="7" t="s">
        <v>401</v>
      </c>
      <c r="C363" s="8" t="s">
        <v>393</v>
      </c>
      <c r="D363" s="9">
        <v>5242.9680000000026</v>
      </c>
    </row>
    <row r="364" spans="1:4" x14ac:dyDescent="0.25">
      <c r="A364" t="s">
        <v>39</v>
      </c>
      <c r="B364" s="7" t="s">
        <v>402</v>
      </c>
      <c r="C364" s="8" t="s">
        <v>393</v>
      </c>
      <c r="D364" s="9">
        <v>42817.572000000015</v>
      </c>
    </row>
    <row r="365" spans="1:4" x14ac:dyDescent="0.25">
      <c r="A365" t="s">
        <v>39</v>
      </c>
      <c r="B365" s="7" t="s">
        <v>403</v>
      </c>
      <c r="C365" s="8" t="s">
        <v>393</v>
      </c>
      <c r="D365" s="9">
        <v>87806.871935999938</v>
      </c>
    </row>
    <row r="366" spans="1:4" x14ac:dyDescent="0.25">
      <c r="A366" t="s">
        <v>39</v>
      </c>
      <c r="B366" s="7" t="s">
        <v>404</v>
      </c>
      <c r="C366" s="8" t="s">
        <v>393</v>
      </c>
      <c r="D366" s="9">
        <v>6765.1200000000044</v>
      </c>
    </row>
    <row r="367" spans="1:4" x14ac:dyDescent="0.25">
      <c r="A367" t="s">
        <v>39</v>
      </c>
      <c r="B367" s="7" t="s">
        <v>405</v>
      </c>
      <c r="C367" s="8" t="s">
        <v>393</v>
      </c>
      <c r="D367" s="9">
        <v>55051.164000000012</v>
      </c>
    </row>
    <row r="368" spans="1:4" x14ac:dyDescent="0.25">
      <c r="A368" t="s">
        <v>39</v>
      </c>
      <c r="B368" s="7" t="s">
        <v>406</v>
      </c>
      <c r="C368" s="8" t="s">
        <v>393</v>
      </c>
      <c r="D368" s="9">
        <v>5679.8819999999996</v>
      </c>
    </row>
    <row r="369" spans="1:4" x14ac:dyDescent="0.25">
      <c r="A369" t="s">
        <v>39</v>
      </c>
      <c r="B369" s="7" t="s">
        <v>407</v>
      </c>
      <c r="C369" s="8" t="s">
        <v>408</v>
      </c>
      <c r="D369" s="9">
        <v>49036.450319999974</v>
      </c>
    </row>
    <row r="370" spans="1:4" x14ac:dyDescent="0.25">
      <c r="A370" t="s">
        <v>39</v>
      </c>
      <c r="B370" s="7" t="s">
        <v>409</v>
      </c>
      <c r="C370" s="8" t="s">
        <v>408</v>
      </c>
      <c r="D370" s="9">
        <v>33231.313439999998</v>
      </c>
    </row>
    <row r="371" spans="1:4" x14ac:dyDescent="0.25">
      <c r="A371" t="s">
        <v>39</v>
      </c>
      <c r="B371" s="7" t="s">
        <v>410</v>
      </c>
      <c r="C371" s="8" t="s">
        <v>408</v>
      </c>
      <c r="D371" s="9">
        <v>23700.71808000001</v>
      </c>
    </row>
    <row r="372" spans="1:4" x14ac:dyDescent="0.25">
      <c r="A372" t="s">
        <v>39</v>
      </c>
      <c r="B372" s="7" t="s">
        <v>411</v>
      </c>
      <c r="C372" s="8" t="s">
        <v>408</v>
      </c>
      <c r="D372" s="9">
        <v>39715.472159999998</v>
      </c>
    </row>
    <row r="373" spans="1:4" x14ac:dyDescent="0.25">
      <c r="A373" t="s">
        <v>39</v>
      </c>
      <c r="B373" s="7" t="s">
        <v>412</v>
      </c>
      <c r="C373" s="8" t="s">
        <v>408</v>
      </c>
      <c r="D373" s="9">
        <v>25489.451519999995</v>
      </c>
    </row>
    <row r="374" spans="1:4" x14ac:dyDescent="0.25">
      <c r="A374" t="s">
        <v>39</v>
      </c>
      <c r="B374" s="7" t="s">
        <v>413</v>
      </c>
      <c r="C374" s="8" t="s">
        <v>408</v>
      </c>
      <c r="D374" s="9">
        <v>37255.963679999986</v>
      </c>
    </row>
    <row r="375" spans="1:4" x14ac:dyDescent="0.25">
      <c r="A375" t="s">
        <v>39</v>
      </c>
      <c r="B375" s="7" t="s">
        <v>414</v>
      </c>
      <c r="C375" s="8" t="s">
        <v>408</v>
      </c>
      <c r="D375" s="9">
        <v>5631.7154400000009</v>
      </c>
    </row>
    <row r="376" spans="1:4" x14ac:dyDescent="0.25">
      <c r="A376" t="s">
        <v>39</v>
      </c>
      <c r="B376" s="7" t="s">
        <v>415</v>
      </c>
      <c r="C376" s="8" t="s">
        <v>408</v>
      </c>
      <c r="D376" s="9">
        <v>17426.176559999989</v>
      </c>
    </row>
    <row r="377" spans="1:4" x14ac:dyDescent="0.25">
      <c r="A377" t="s">
        <v>39</v>
      </c>
      <c r="B377" s="7" t="s">
        <v>416</v>
      </c>
      <c r="C377" s="8" t="s">
        <v>408</v>
      </c>
      <c r="D377" s="9">
        <v>15619.443839999996</v>
      </c>
    </row>
    <row r="378" spans="1:4" x14ac:dyDescent="0.25">
      <c r="A378" t="s">
        <v>39</v>
      </c>
      <c r="B378" s="7" t="s">
        <v>417</v>
      </c>
      <c r="C378" s="8" t="s">
        <v>408</v>
      </c>
      <c r="D378" s="9">
        <v>55059.263999999974</v>
      </c>
    </row>
    <row r="379" spans="1:4" x14ac:dyDescent="0.25">
      <c r="A379" t="s">
        <v>39</v>
      </c>
      <c r="B379" s="7" t="s">
        <v>418</v>
      </c>
      <c r="C379" s="8" t="s">
        <v>419</v>
      </c>
      <c r="D379" s="9">
        <v>83994.623999999996</v>
      </c>
    </row>
    <row r="380" spans="1:4" x14ac:dyDescent="0.25">
      <c r="A380" t="s">
        <v>39</v>
      </c>
      <c r="B380" s="7" t="s">
        <v>420</v>
      </c>
      <c r="C380" s="8" t="s">
        <v>419</v>
      </c>
      <c r="D380" s="9">
        <v>20561.183999999997</v>
      </c>
    </row>
    <row r="381" spans="1:4" x14ac:dyDescent="0.25">
      <c r="A381" t="s">
        <v>39</v>
      </c>
      <c r="B381" s="7" t="s">
        <v>421</v>
      </c>
      <c r="C381" s="8" t="s">
        <v>419</v>
      </c>
      <c r="D381" s="9">
        <v>40670.783999999992</v>
      </c>
    </row>
    <row r="382" spans="1:4" x14ac:dyDescent="0.25">
      <c r="A382" t="s">
        <v>39</v>
      </c>
      <c r="B382" s="7" t="s">
        <v>422</v>
      </c>
      <c r="C382" s="8" t="s">
        <v>419</v>
      </c>
      <c r="D382" s="9">
        <v>6773.7599999999966</v>
      </c>
    </row>
    <row r="383" spans="1:4" x14ac:dyDescent="0.25">
      <c r="A383" t="s">
        <v>39</v>
      </c>
      <c r="B383" s="7" t="s">
        <v>423</v>
      </c>
      <c r="C383" s="8" t="s">
        <v>419</v>
      </c>
      <c r="D383" s="9">
        <v>31512.096000000005</v>
      </c>
    </row>
    <row r="384" spans="1:4" x14ac:dyDescent="0.25">
      <c r="A384" t="s">
        <v>39</v>
      </c>
      <c r="B384" s="7" t="s">
        <v>424</v>
      </c>
      <c r="C384" s="8" t="s">
        <v>419</v>
      </c>
      <c r="D384" s="9">
        <v>20998.655999999999</v>
      </c>
    </row>
    <row r="385" spans="1:4" x14ac:dyDescent="0.25">
      <c r="A385" t="s">
        <v>39</v>
      </c>
      <c r="B385" s="7" t="s">
        <v>425</v>
      </c>
      <c r="C385" s="8" t="s">
        <v>419</v>
      </c>
      <c r="D385" s="9">
        <v>99729.504000000044</v>
      </c>
    </row>
    <row r="386" spans="1:4" x14ac:dyDescent="0.25">
      <c r="A386" t="s">
        <v>39</v>
      </c>
      <c r="B386" s="7" t="s">
        <v>426</v>
      </c>
      <c r="C386" s="8" t="s">
        <v>419</v>
      </c>
      <c r="D386" s="9">
        <v>9186.9120000000003</v>
      </c>
    </row>
    <row r="387" spans="1:4" x14ac:dyDescent="0.25">
      <c r="A387" t="s">
        <v>39</v>
      </c>
      <c r="B387" s="7" t="s">
        <v>427</v>
      </c>
      <c r="C387" s="8" t="s">
        <v>419</v>
      </c>
      <c r="D387" s="9">
        <v>7874.4959999999974</v>
      </c>
    </row>
    <row r="388" spans="1:4" x14ac:dyDescent="0.25">
      <c r="A388" t="s">
        <v>39</v>
      </c>
      <c r="B388" s="7" t="s">
        <v>428</v>
      </c>
      <c r="C388" s="8" t="s">
        <v>419</v>
      </c>
      <c r="D388" s="9">
        <v>9821.9520000000048</v>
      </c>
    </row>
    <row r="389" spans="1:4" x14ac:dyDescent="0.25">
      <c r="A389" t="s">
        <v>39</v>
      </c>
      <c r="B389" s="7" t="s">
        <v>429</v>
      </c>
      <c r="C389" s="8" t="s">
        <v>419</v>
      </c>
      <c r="D389" s="9">
        <v>33967.583999999981</v>
      </c>
    </row>
    <row r="390" spans="1:4" x14ac:dyDescent="0.25">
      <c r="A390" t="s">
        <v>39</v>
      </c>
      <c r="B390" s="7" t="s">
        <v>430</v>
      </c>
      <c r="C390" s="8" t="s">
        <v>431</v>
      </c>
      <c r="D390" s="9">
        <v>54948.741119999977</v>
      </c>
    </row>
    <row r="391" spans="1:4" x14ac:dyDescent="0.25">
      <c r="A391" t="s">
        <v>39</v>
      </c>
      <c r="B391" s="7" t="s">
        <v>432</v>
      </c>
      <c r="C391" s="8" t="s">
        <v>431</v>
      </c>
      <c r="D391" s="9">
        <v>16241.549759999993</v>
      </c>
    </row>
    <row r="392" spans="1:4" x14ac:dyDescent="0.25">
      <c r="A392" t="s">
        <v>39</v>
      </c>
      <c r="B392" s="7" t="s">
        <v>433</v>
      </c>
      <c r="C392" s="8" t="s">
        <v>431</v>
      </c>
      <c r="D392" s="9">
        <v>34859.91167999999</v>
      </c>
    </row>
    <row r="393" spans="1:4" x14ac:dyDescent="0.25">
      <c r="A393" t="s">
        <v>39</v>
      </c>
      <c r="B393" s="7" t="s">
        <v>434</v>
      </c>
      <c r="C393" s="8" t="s">
        <v>431</v>
      </c>
      <c r="D393" s="9">
        <v>80677.658880000003</v>
      </c>
    </row>
    <row r="394" spans="1:4" x14ac:dyDescent="0.25">
      <c r="A394" t="s">
        <v>39</v>
      </c>
      <c r="B394" s="7" t="s">
        <v>435</v>
      </c>
      <c r="C394" s="8" t="s">
        <v>431</v>
      </c>
      <c r="D394" s="9">
        <v>63163.100159999987</v>
      </c>
    </row>
    <row r="395" spans="1:4" x14ac:dyDescent="0.25">
      <c r="A395" t="s">
        <v>39</v>
      </c>
      <c r="B395" s="7" t="s">
        <v>436</v>
      </c>
      <c r="C395" s="8" t="s">
        <v>431</v>
      </c>
      <c r="D395" s="9">
        <v>25079.466240000012</v>
      </c>
    </row>
    <row r="396" spans="1:4" x14ac:dyDescent="0.25">
      <c r="A396" t="s">
        <v>39</v>
      </c>
      <c r="B396" s="7" t="s">
        <v>437</v>
      </c>
      <c r="C396" s="8" t="s">
        <v>431</v>
      </c>
      <c r="D396" s="9">
        <v>5942.0304000000006</v>
      </c>
    </row>
    <row r="397" spans="1:4" x14ac:dyDescent="0.25">
      <c r="A397" t="s">
        <v>39</v>
      </c>
      <c r="B397" s="7" t="s">
        <v>438</v>
      </c>
      <c r="C397" s="8" t="s">
        <v>431</v>
      </c>
      <c r="D397" s="9">
        <v>7922.707199999998</v>
      </c>
    </row>
    <row r="398" spans="1:4" x14ac:dyDescent="0.25">
      <c r="A398" t="s">
        <v>39</v>
      </c>
      <c r="B398" s="7" t="s">
        <v>439</v>
      </c>
      <c r="C398" s="8" t="s">
        <v>431</v>
      </c>
      <c r="D398" s="9">
        <v>13113.446399999997</v>
      </c>
    </row>
    <row r="399" spans="1:4" x14ac:dyDescent="0.25">
      <c r="A399" t="s">
        <v>39</v>
      </c>
      <c r="B399" s="7" t="s">
        <v>440</v>
      </c>
      <c r="C399" s="8" t="s">
        <v>431</v>
      </c>
      <c r="D399" s="9">
        <v>40801.942080000015</v>
      </c>
    </row>
    <row r="400" spans="1:4" x14ac:dyDescent="0.25">
      <c r="A400" t="s">
        <v>39</v>
      </c>
      <c r="B400" s="7" t="s">
        <v>441</v>
      </c>
      <c r="C400" s="8" t="s">
        <v>442</v>
      </c>
      <c r="D400" s="9">
        <v>19341.665999999994</v>
      </c>
    </row>
    <row r="401" spans="1:4" x14ac:dyDescent="0.25">
      <c r="A401" t="s">
        <v>39</v>
      </c>
      <c r="B401" s="7" t="s">
        <v>443</v>
      </c>
      <c r="C401" s="8" t="s">
        <v>442</v>
      </c>
      <c r="D401" s="9">
        <v>15473.3328</v>
      </c>
    </row>
    <row r="402" spans="1:4" x14ac:dyDescent="0.25">
      <c r="A402" t="s">
        <v>39</v>
      </c>
      <c r="B402" s="7" t="s">
        <v>444</v>
      </c>
      <c r="C402" s="8" t="s">
        <v>442</v>
      </c>
      <c r="D402" s="9">
        <v>14312.832840000001</v>
      </c>
    </row>
    <row r="403" spans="1:4" x14ac:dyDescent="0.25">
      <c r="A403" t="s">
        <v>39</v>
      </c>
      <c r="B403" s="7" t="s">
        <v>445</v>
      </c>
      <c r="C403" s="8" t="s">
        <v>442</v>
      </c>
      <c r="D403" s="9">
        <v>13616.532863999995</v>
      </c>
    </row>
    <row r="404" spans="1:4" x14ac:dyDescent="0.25">
      <c r="A404" t="s">
        <v>39</v>
      </c>
      <c r="B404" s="7" t="s">
        <v>446</v>
      </c>
      <c r="C404" s="8" t="s">
        <v>442</v>
      </c>
      <c r="D404" s="9">
        <v>15860.166119999994</v>
      </c>
    </row>
    <row r="405" spans="1:4" x14ac:dyDescent="0.25">
      <c r="A405" t="s">
        <v>39</v>
      </c>
      <c r="B405" s="7" t="s">
        <v>447</v>
      </c>
      <c r="C405" s="8" t="s">
        <v>442</v>
      </c>
      <c r="D405" s="9">
        <v>4874.0998319999999</v>
      </c>
    </row>
    <row r="406" spans="1:4" x14ac:dyDescent="0.25">
      <c r="A406" t="s">
        <v>39</v>
      </c>
      <c r="B406" s="7" t="s">
        <v>448</v>
      </c>
      <c r="C406" s="8" t="s">
        <v>442</v>
      </c>
      <c r="D406" s="9">
        <v>20275.401599999997</v>
      </c>
    </row>
    <row r="407" spans="1:4" x14ac:dyDescent="0.25">
      <c r="A407" t="s">
        <v>39</v>
      </c>
      <c r="B407" s="7" t="s">
        <v>449</v>
      </c>
      <c r="C407" s="8" t="s">
        <v>442</v>
      </c>
      <c r="D407" s="9">
        <v>11524.965120000003</v>
      </c>
    </row>
    <row r="408" spans="1:4" x14ac:dyDescent="0.25">
      <c r="A408" t="s">
        <v>39</v>
      </c>
      <c r="B408" s="7" t="s">
        <v>450</v>
      </c>
      <c r="C408" s="8" t="s">
        <v>442</v>
      </c>
      <c r="D408" s="9">
        <v>70906.475520000007</v>
      </c>
    </row>
    <row r="409" spans="1:4" x14ac:dyDescent="0.25">
      <c r="A409" t="s">
        <v>39</v>
      </c>
      <c r="B409" s="7" t="s">
        <v>451</v>
      </c>
      <c r="C409" s="8" t="s">
        <v>442</v>
      </c>
      <c r="D409" s="9">
        <v>38843.400959999992</v>
      </c>
    </row>
    <row r="410" spans="1:4" x14ac:dyDescent="0.25">
      <c r="A410" t="s">
        <v>39</v>
      </c>
      <c r="B410" s="7" t="s">
        <v>452</v>
      </c>
      <c r="C410" s="8" t="s">
        <v>442</v>
      </c>
      <c r="D410" s="9">
        <v>12720.146687999993</v>
      </c>
    </row>
    <row r="411" spans="1:4" x14ac:dyDescent="0.25">
      <c r="A411" t="s">
        <v>39</v>
      </c>
      <c r="B411" s="7" t="s">
        <v>453</v>
      </c>
      <c r="C411" s="8" t="s">
        <v>454</v>
      </c>
      <c r="D411" s="9">
        <v>5381.4023999999972</v>
      </c>
    </row>
    <row r="412" spans="1:4" x14ac:dyDescent="0.25">
      <c r="A412" t="s">
        <v>39</v>
      </c>
      <c r="B412" s="7" t="s">
        <v>455</v>
      </c>
      <c r="C412" s="8" t="s">
        <v>454</v>
      </c>
      <c r="D412" s="9">
        <v>9625.8888000000006</v>
      </c>
    </row>
    <row r="413" spans="1:4" x14ac:dyDescent="0.25">
      <c r="A413" t="s">
        <v>39</v>
      </c>
      <c r="B413" s="7" t="s">
        <v>456</v>
      </c>
      <c r="C413" s="8" t="s">
        <v>454</v>
      </c>
      <c r="D413" s="9">
        <v>10210.074138000002</v>
      </c>
    </row>
    <row r="414" spans="1:4" x14ac:dyDescent="0.25">
      <c r="A414" t="s">
        <v>39</v>
      </c>
      <c r="B414" s="7" t="s">
        <v>457</v>
      </c>
      <c r="C414" s="8" t="s">
        <v>454</v>
      </c>
      <c r="D414" s="9">
        <v>13997.179231199996</v>
      </c>
    </row>
    <row r="415" spans="1:4" x14ac:dyDescent="0.25">
      <c r="A415" t="s">
        <v>39</v>
      </c>
      <c r="B415" s="7" t="s">
        <v>433</v>
      </c>
      <c r="C415" s="8" t="s">
        <v>454</v>
      </c>
      <c r="D415" s="9">
        <v>10808.243542800001</v>
      </c>
    </row>
    <row r="416" spans="1:4" x14ac:dyDescent="0.25">
      <c r="A416" t="s">
        <v>39</v>
      </c>
      <c r="B416" s="7" t="s">
        <v>458</v>
      </c>
      <c r="C416" s="8" t="s">
        <v>454</v>
      </c>
      <c r="D416" s="9">
        <v>10421.730000000001</v>
      </c>
    </row>
    <row r="417" spans="1:4" x14ac:dyDescent="0.25">
      <c r="A417" t="s">
        <v>39</v>
      </c>
      <c r="B417" s="7" t="s">
        <v>459</v>
      </c>
      <c r="C417" s="8" t="s">
        <v>454</v>
      </c>
      <c r="D417" s="9">
        <v>6821.4960000000028</v>
      </c>
    </row>
    <row r="418" spans="1:4" x14ac:dyDescent="0.25">
      <c r="A418" t="s">
        <v>39</v>
      </c>
      <c r="B418" s="7" t="s">
        <v>460</v>
      </c>
      <c r="C418" s="8" t="s">
        <v>454</v>
      </c>
      <c r="D418" s="9">
        <v>9872.4479831999979</v>
      </c>
    </row>
    <row r="419" spans="1:4" x14ac:dyDescent="0.25">
      <c r="A419" t="s">
        <v>39</v>
      </c>
      <c r="B419" s="7" t="s">
        <v>443</v>
      </c>
      <c r="C419" s="8" t="s">
        <v>454</v>
      </c>
      <c r="D419" s="9">
        <v>5972.295542400002</v>
      </c>
    </row>
    <row r="420" spans="1:4" x14ac:dyDescent="0.25">
      <c r="A420" t="s">
        <v>39</v>
      </c>
      <c r="B420" s="7" t="s">
        <v>461</v>
      </c>
      <c r="C420" s="8" t="s">
        <v>454</v>
      </c>
      <c r="D420" s="9">
        <v>9398.5056000000022</v>
      </c>
    </row>
    <row r="421" spans="1:4" x14ac:dyDescent="0.25">
      <c r="A421" t="s">
        <v>39</v>
      </c>
      <c r="B421" s="7" t="s">
        <v>462</v>
      </c>
      <c r="C421" s="8" t="s">
        <v>454</v>
      </c>
      <c r="D421" s="9">
        <v>12759.911445600002</v>
      </c>
    </row>
    <row r="422" spans="1:4" x14ac:dyDescent="0.25">
      <c r="A422" t="s">
        <v>39</v>
      </c>
      <c r="B422" s="7" t="s">
        <v>463</v>
      </c>
      <c r="C422" s="8" t="s">
        <v>454</v>
      </c>
      <c r="D422" s="9">
        <v>12180.160080000005</v>
      </c>
    </row>
    <row r="423" spans="1:4" x14ac:dyDescent="0.25">
      <c r="A423" t="s">
        <v>39</v>
      </c>
      <c r="B423" s="7" t="s">
        <v>464</v>
      </c>
      <c r="C423" s="8" t="s">
        <v>454</v>
      </c>
      <c r="D423" s="9">
        <v>14135.655600000002</v>
      </c>
    </row>
    <row r="424" spans="1:4" x14ac:dyDescent="0.25">
      <c r="A424" t="s">
        <v>39</v>
      </c>
      <c r="B424" s="7" t="s">
        <v>465</v>
      </c>
      <c r="C424" s="8" t="s">
        <v>454</v>
      </c>
      <c r="D424" s="9">
        <v>5874.0659999999998</v>
      </c>
    </row>
    <row r="425" spans="1:4" x14ac:dyDescent="0.25">
      <c r="A425" t="s">
        <v>39</v>
      </c>
      <c r="B425" s="7" t="s">
        <v>466</v>
      </c>
      <c r="C425" s="8" t="s">
        <v>454</v>
      </c>
      <c r="D425" s="9">
        <v>11749.051987199995</v>
      </c>
    </row>
    <row r="426" spans="1:4" x14ac:dyDescent="0.25">
      <c r="A426" t="s">
        <v>39</v>
      </c>
      <c r="B426" s="7" t="s">
        <v>467</v>
      </c>
      <c r="C426" s="8" t="s">
        <v>454</v>
      </c>
      <c r="D426" s="9">
        <v>10641.171776400008</v>
      </c>
    </row>
    <row r="427" spans="1:4" x14ac:dyDescent="0.25">
      <c r="A427" t="s">
        <v>39</v>
      </c>
      <c r="B427" s="7" t="s">
        <v>468</v>
      </c>
      <c r="C427" s="8" t="s">
        <v>454</v>
      </c>
      <c r="D427" s="9">
        <v>6298.5146400000003</v>
      </c>
    </row>
    <row r="428" spans="1:4" x14ac:dyDescent="0.25">
      <c r="A428" t="s">
        <v>39</v>
      </c>
      <c r="B428" s="7" t="s">
        <v>447</v>
      </c>
      <c r="C428" s="8" t="s">
        <v>454</v>
      </c>
      <c r="D428" s="9">
        <v>3634.4172744000016</v>
      </c>
    </row>
    <row r="429" spans="1:4" x14ac:dyDescent="0.25">
      <c r="A429" t="s">
        <v>39</v>
      </c>
      <c r="B429" s="7" t="s">
        <v>469</v>
      </c>
      <c r="C429" s="8" t="s">
        <v>454</v>
      </c>
      <c r="D429" s="9">
        <v>7920.514799999999</v>
      </c>
    </row>
    <row r="430" spans="1:4" x14ac:dyDescent="0.25">
      <c r="A430" t="s">
        <v>39</v>
      </c>
      <c r="B430" s="7" t="s">
        <v>470</v>
      </c>
      <c r="C430" s="8" t="s">
        <v>471</v>
      </c>
      <c r="D430" s="9">
        <v>12856.935167999995</v>
      </c>
    </row>
    <row r="431" spans="1:4" x14ac:dyDescent="0.25">
      <c r="A431" t="s">
        <v>39</v>
      </c>
      <c r="B431" s="7" t="s">
        <v>472</v>
      </c>
      <c r="C431" s="8" t="s">
        <v>471</v>
      </c>
      <c r="D431" s="9">
        <v>6830.2468080000017</v>
      </c>
    </row>
    <row r="432" spans="1:4" x14ac:dyDescent="0.25">
      <c r="A432" t="s">
        <v>39</v>
      </c>
      <c r="B432" s="7" t="s">
        <v>473</v>
      </c>
      <c r="C432" s="8" t="s">
        <v>471</v>
      </c>
      <c r="D432" s="9">
        <v>61450.650777599993</v>
      </c>
    </row>
    <row r="433" spans="1:4" x14ac:dyDescent="0.25">
      <c r="A433" t="s">
        <v>39</v>
      </c>
      <c r="B433" s="7" t="s">
        <v>474</v>
      </c>
      <c r="C433" s="8" t="s">
        <v>471</v>
      </c>
      <c r="D433" s="9">
        <v>11740.026380543997</v>
      </c>
    </row>
    <row r="434" spans="1:4" x14ac:dyDescent="0.25">
      <c r="A434" t="s">
        <v>39</v>
      </c>
      <c r="B434" s="7" t="s">
        <v>423</v>
      </c>
      <c r="C434" s="8" t="s">
        <v>471</v>
      </c>
      <c r="D434" s="9">
        <v>13349.1147174</v>
      </c>
    </row>
    <row r="435" spans="1:4" x14ac:dyDescent="0.25">
      <c r="A435" t="s">
        <v>39</v>
      </c>
      <c r="B435" s="7" t="s">
        <v>475</v>
      </c>
      <c r="C435" s="8" t="s">
        <v>471</v>
      </c>
      <c r="D435" s="9">
        <v>5077.0283760000002</v>
      </c>
    </row>
    <row r="436" spans="1:4" x14ac:dyDescent="0.25">
      <c r="A436" t="s">
        <v>39</v>
      </c>
      <c r="B436" s="7" t="s">
        <v>476</v>
      </c>
      <c r="C436" s="8" t="s">
        <v>471</v>
      </c>
      <c r="D436" s="9">
        <v>25925.465664000007</v>
      </c>
    </row>
    <row r="437" spans="1:4" x14ac:dyDescent="0.25">
      <c r="A437" t="s">
        <v>39</v>
      </c>
      <c r="B437" s="7" t="s">
        <v>477</v>
      </c>
      <c r="C437" s="8" t="s">
        <v>471</v>
      </c>
      <c r="D437" s="9">
        <v>11635.224048000002</v>
      </c>
    </row>
    <row r="438" spans="1:4" x14ac:dyDescent="0.25">
      <c r="A438" t="s">
        <v>39</v>
      </c>
      <c r="B438" s="7" t="s">
        <v>438</v>
      </c>
      <c r="C438" s="8" t="s">
        <v>471</v>
      </c>
      <c r="D438" s="9">
        <v>8279.610570503999</v>
      </c>
    </row>
    <row r="439" spans="1:4" x14ac:dyDescent="0.25">
      <c r="A439" t="s">
        <v>39</v>
      </c>
      <c r="B439" s="7" t="s">
        <v>478</v>
      </c>
      <c r="C439" s="8" t="s">
        <v>471</v>
      </c>
      <c r="D439" s="9">
        <v>7145.1208080000015</v>
      </c>
    </row>
    <row r="440" spans="1:4" x14ac:dyDescent="0.25">
      <c r="A440" t="s">
        <v>39</v>
      </c>
      <c r="B440" s="7" t="s">
        <v>479</v>
      </c>
      <c r="C440" s="8" t="s">
        <v>471</v>
      </c>
      <c r="D440" s="9">
        <v>13236.043464000002</v>
      </c>
    </row>
    <row r="441" spans="1:4" x14ac:dyDescent="0.25">
      <c r="A441" t="s">
        <v>39</v>
      </c>
      <c r="B441" s="7" t="s">
        <v>480</v>
      </c>
      <c r="C441" s="8" t="s">
        <v>471</v>
      </c>
      <c r="D441" s="9">
        <v>10541.981520000008</v>
      </c>
    </row>
    <row r="442" spans="1:4" x14ac:dyDescent="0.25">
      <c r="A442" t="s">
        <v>39</v>
      </c>
      <c r="B442" s="7" t="s">
        <v>481</v>
      </c>
      <c r="C442" s="8" t="s">
        <v>471</v>
      </c>
      <c r="D442" s="9">
        <v>10393.651935576001</v>
      </c>
    </row>
    <row r="443" spans="1:4" x14ac:dyDescent="0.25">
      <c r="A443" t="s">
        <v>39</v>
      </c>
      <c r="B443" s="7" t="s">
        <v>482</v>
      </c>
      <c r="C443" s="8" t="s">
        <v>483</v>
      </c>
      <c r="D443" s="9">
        <v>30007.990080000014</v>
      </c>
    </row>
    <row r="444" spans="1:4" x14ac:dyDescent="0.25">
      <c r="A444" t="s">
        <v>39</v>
      </c>
      <c r="B444" s="7" t="s">
        <v>484</v>
      </c>
      <c r="C444" s="8" t="s">
        <v>483</v>
      </c>
      <c r="D444" s="9">
        <v>36280</v>
      </c>
    </row>
    <row r="445" spans="1:4" x14ac:dyDescent="0.25">
      <c r="A445" t="s">
        <v>39</v>
      </c>
      <c r="B445" s="7" t="s">
        <v>485</v>
      </c>
      <c r="C445" s="8" t="s">
        <v>486</v>
      </c>
      <c r="D445" s="9">
        <v>33411</v>
      </c>
    </row>
    <row r="446" spans="1:4" x14ac:dyDescent="0.25">
      <c r="A446" t="s">
        <v>39</v>
      </c>
      <c r="B446" s="7" t="s">
        <v>487</v>
      </c>
      <c r="C446" s="8" t="s">
        <v>486</v>
      </c>
      <c r="D446" s="9">
        <v>115662</v>
      </c>
    </row>
    <row r="447" spans="1:4" x14ac:dyDescent="0.25">
      <c r="A447" t="s">
        <v>39</v>
      </c>
      <c r="B447" s="7" t="s">
        <v>488</v>
      </c>
      <c r="C447" s="8" t="s">
        <v>486</v>
      </c>
      <c r="D447" s="9">
        <v>4810</v>
      </c>
    </row>
    <row r="448" spans="1:4" x14ac:dyDescent="0.25">
      <c r="A448" t="s">
        <v>39</v>
      </c>
      <c r="B448" s="7" t="s">
        <v>489</v>
      </c>
      <c r="C448" s="8" t="s">
        <v>486</v>
      </c>
      <c r="D448" s="9">
        <v>12487.5</v>
      </c>
    </row>
    <row r="449" spans="1:4" x14ac:dyDescent="0.25">
      <c r="A449" t="s">
        <v>39</v>
      </c>
      <c r="B449" s="7" t="s">
        <v>490</v>
      </c>
      <c r="C449" s="8" t="s">
        <v>486</v>
      </c>
      <c r="D449" s="9">
        <v>2331</v>
      </c>
    </row>
    <row r="450" spans="1:4" x14ac:dyDescent="0.25">
      <c r="A450" t="s">
        <v>39</v>
      </c>
      <c r="B450" s="7" t="s">
        <v>491</v>
      </c>
      <c r="C450" s="8" t="s">
        <v>486</v>
      </c>
      <c r="D450" s="9">
        <v>6623</v>
      </c>
    </row>
    <row r="451" spans="1:4" x14ac:dyDescent="0.25">
      <c r="A451" t="s">
        <v>39</v>
      </c>
      <c r="B451" s="7" t="s">
        <v>492</v>
      </c>
      <c r="C451" s="8" t="s">
        <v>486</v>
      </c>
      <c r="D451" s="9">
        <v>21830</v>
      </c>
    </row>
    <row r="452" spans="1:4" x14ac:dyDescent="0.25">
      <c r="A452" t="s">
        <v>39</v>
      </c>
      <c r="B452" s="7" t="s">
        <v>493</v>
      </c>
      <c r="C452" s="8" t="s">
        <v>486</v>
      </c>
      <c r="D452" s="9">
        <v>5920</v>
      </c>
    </row>
    <row r="453" spans="1:4" x14ac:dyDescent="0.25">
      <c r="A453" t="s">
        <v>39</v>
      </c>
      <c r="B453" s="7" t="s">
        <v>494</v>
      </c>
      <c r="C453" s="8" t="s">
        <v>495</v>
      </c>
      <c r="D453" s="9">
        <v>18550</v>
      </c>
    </row>
    <row r="454" spans="1:4" x14ac:dyDescent="0.25">
      <c r="A454" t="s">
        <v>39</v>
      </c>
      <c r="B454" s="7" t="s">
        <v>496</v>
      </c>
      <c r="C454" s="8" t="s">
        <v>495</v>
      </c>
      <c r="D454" s="9">
        <v>29890</v>
      </c>
    </row>
    <row r="455" spans="1:4" x14ac:dyDescent="0.25">
      <c r="A455" t="s">
        <v>39</v>
      </c>
      <c r="B455" s="7" t="s">
        <v>497</v>
      </c>
      <c r="C455" s="8" t="s">
        <v>495</v>
      </c>
      <c r="D455" s="9">
        <v>5775</v>
      </c>
    </row>
    <row r="456" spans="1:4" x14ac:dyDescent="0.25">
      <c r="A456" t="s">
        <v>39</v>
      </c>
      <c r="B456" s="7" t="s">
        <v>498</v>
      </c>
      <c r="C456" s="8" t="s">
        <v>495</v>
      </c>
      <c r="D456" s="9">
        <v>23590</v>
      </c>
    </row>
    <row r="457" spans="1:4" x14ac:dyDescent="0.25">
      <c r="A457" t="s">
        <v>39</v>
      </c>
      <c r="B457" s="7" t="s">
        <v>499</v>
      </c>
      <c r="C457" s="8" t="s">
        <v>495</v>
      </c>
      <c r="D457" s="9">
        <v>11235</v>
      </c>
    </row>
    <row r="458" spans="1:4" x14ac:dyDescent="0.25">
      <c r="A458" t="s">
        <v>39</v>
      </c>
      <c r="B458" s="7" t="s">
        <v>500</v>
      </c>
      <c r="C458" s="8" t="s">
        <v>495</v>
      </c>
      <c r="D458" s="9">
        <v>16257.5</v>
      </c>
    </row>
    <row r="459" spans="1:4" x14ac:dyDescent="0.25">
      <c r="A459" t="s">
        <v>39</v>
      </c>
      <c r="B459" s="7" t="s">
        <v>501</v>
      </c>
      <c r="C459" s="8" t="s">
        <v>495</v>
      </c>
      <c r="D459" s="9">
        <v>35630</v>
      </c>
    </row>
    <row r="460" spans="1:4" x14ac:dyDescent="0.25">
      <c r="A460" t="s">
        <v>39</v>
      </c>
      <c r="B460" s="7" t="s">
        <v>502</v>
      </c>
      <c r="C460" s="8" t="s">
        <v>495</v>
      </c>
      <c r="D460" s="9">
        <v>47232.5</v>
      </c>
    </row>
    <row r="461" spans="1:4" x14ac:dyDescent="0.25">
      <c r="A461" t="s">
        <v>39</v>
      </c>
      <c r="B461" s="7" t="s">
        <v>503</v>
      </c>
      <c r="C461" s="8" t="s">
        <v>495</v>
      </c>
      <c r="D461" s="9">
        <v>44555</v>
      </c>
    </row>
    <row r="462" spans="1:4" x14ac:dyDescent="0.25">
      <c r="A462" t="s">
        <v>39</v>
      </c>
      <c r="B462" s="7" t="s">
        <v>504</v>
      </c>
      <c r="C462" s="8" t="s">
        <v>495</v>
      </c>
      <c r="D462" s="9">
        <v>4777.5</v>
      </c>
    </row>
    <row r="463" spans="1:4" x14ac:dyDescent="0.25">
      <c r="A463" t="s">
        <v>39</v>
      </c>
      <c r="B463" s="7" t="s">
        <v>505</v>
      </c>
      <c r="C463" s="8" t="s">
        <v>495</v>
      </c>
      <c r="D463" s="9">
        <v>17220</v>
      </c>
    </row>
    <row r="464" spans="1:4" x14ac:dyDescent="0.25">
      <c r="A464" t="s">
        <v>39</v>
      </c>
      <c r="B464" s="7" t="s">
        <v>506</v>
      </c>
      <c r="C464" s="8" t="s">
        <v>495</v>
      </c>
      <c r="D464" s="9">
        <v>23205</v>
      </c>
    </row>
    <row r="465" spans="1:4" x14ac:dyDescent="0.25">
      <c r="A465" t="s">
        <v>39</v>
      </c>
      <c r="B465" s="7" t="s">
        <v>507</v>
      </c>
      <c r="C465" s="8" t="s">
        <v>495</v>
      </c>
      <c r="D465" s="9">
        <v>12862.5</v>
      </c>
    </row>
    <row r="466" spans="1:4" x14ac:dyDescent="0.25">
      <c r="A466" t="s">
        <v>39</v>
      </c>
      <c r="B466" s="7" t="s">
        <v>508</v>
      </c>
      <c r="C466" s="8" t="s">
        <v>509</v>
      </c>
      <c r="D466" s="9">
        <v>1567.5</v>
      </c>
    </row>
    <row r="467" spans="1:4" x14ac:dyDescent="0.25">
      <c r="A467" t="s">
        <v>39</v>
      </c>
      <c r="B467" s="7" t="s">
        <v>510</v>
      </c>
      <c r="C467" s="8" t="s">
        <v>509</v>
      </c>
      <c r="D467" s="9">
        <v>42289.5</v>
      </c>
    </row>
    <row r="468" spans="1:4" x14ac:dyDescent="0.25">
      <c r="A468" t="s">
        <v>39</v>
      </c>
      <c r="B468" s="7" t="s">
        <v>511</v>
      </c>
      <c r="C468" s="8" t="s">
        <v>509</v>
      </c>
      <c r="D468" s="9">
        <v>7177.5</v>
      </c>
    </row>
    <row r="469" spans="1:4" x14ac:dyDescent="0.25">
      <c r="A469" t="s">
        <v>39</v>
      </c>
      <c r="B469" s="7" t="s">
        <v>512</v>
      </c>
      <c r="C469" s="8" t="s">
        <v>509</v>
      </c>
      <c r="D469" s="9">
        <v>40854</v>
      </c>
    </row>
    <row r="470" spans="1:4" x14ac:dyDescent="0.25">
      <c r="A470" t="s">
        <v>39</v>
      </c>
      <c r="B470" s="7" t="s">
        <v>513</v>
      </c>
      <c r="C470" s="8" t="s">
        <v>509</v>
      </c>
      <c r="D470" s="9">
        <v>55984.5</v>
      </c>
    </row>
    <row r="471" spans="1:4" x14ac:dyDescent="0.25">
      <c r="A471" t="s">
        <v>39</v>
      </c>
      <c r="B471" s="7" t="s">
        <v>514</v>
      </c>
      <c r="C471" s="8" t="s">
        <v>515</v>
      </c>
      <c r="D471" s="9">
        <v>4743</v>
      </c>
    </row>
    <row r="472" spans="1:4" x14ac:dyDescent="0.25">
      <c r="A472" t="s">
        <v>39</v>
      </c>
      <c r="B472" s="7" t="s">
        <v>516</v>
      </c>
      <c r="C472" s="8" t="s">
        <v>515</v>
      </c>
      <c r="D472" s="9">
        <v>57582.5</v>
      </c>
    </row>
    <row r="473" spans="1:4" x14ac:dyDescent="0.25">
      <c r="A473" t="s">
        <v>39</v>
      </c>
      <c r="B473" s="7" t="s">
        <v>517</v>
      </c>
      <c r="C473" s="8" t="s">
        <v>515</v>
      </c>
      <c r="D473" s="9">
        <v>12973.5</v>
      </c>
    </row>
    <row r="474" spans="1:4" x14ac:dyDescent="0.25">
      <c r="A474" t="s">
        <v>39</v>
      </c>
      <c r="B474" s="7" t="s">
        <v>518</v>
      </c>
      <c r="C474" s="8" t="s">
        <v>515</v>
      </c>
      <c r="D474" s="9">
        <v>52638</v>
      </c>
    </row>
    <row r="475" spans="1:4" x14ac:dyDescent="0.25">
      <c r="A475" t="s">
        <v>39</v>
      </c>
      <c r="B475" s="7" t="s">
        <v>519</v>
      </c>
      <c r="C475" s="8" t="s">
        <v>515</v>
      </c>
      <c r="D475" s="9">
        <v>3642.5</v>
      </c>
    </row>
    <row r="476" spans="1:4" x14ac:dyDescent="0.25">
      <c r="A476" t="s">
        <v>39</v>
      </c>
      <c r="B476" s="7" t="s">
        <v>520</v>
      </c>
      <c r="C476" s="8" t="s">
        <v>521</v>
      </c>
      <c r="D476" s="9">
        <v>5118.5</v>
      </c>
    </row>
    <row r="477" spans="1:4" x14ac:dyDescent="0.25">
      <c r="A477" t="s">
        <v>39</v>
      </c>
      <c r="B477" s="7" t="s">
        <v>522</v>
      </c>
      <c r="C477" s="8" t="s">
        <v>521</v>
      </c>
      <c r="D477" s="9">
        <v>6699</v>
      </c>
    </row>
    <row r="478" spans="1:4" x14ac:dyDescent="0.25">
      <c r="A478" t="s">
        <v>39</v>
      </c>
      <c r="B478" s="7" t="s">
        <v>523</v>
      </c>
      <c r="C478" s="8" t="s">
        <v>521</v>
      </c>
      <c r="D478" s="9">
        <v>10527</v>
      </c>
    </row>
    <row r="479" spans="1:4" x14ac:dyDescent="0.25">
      <c r="A479" t="s">
        <v>39</v>
      </c>
      <c r="B479" s="7" t="s">
        <v>524</v>
      </c>
      <c r="C479" s="8" t="s">
        <v>521</v>
      </c>
      <c r="D479" s="9">
        <v>74979.5</v>
      </c>
    </row>
    <row r="480" spans="1:4" x14ac:dyDescent="0.25">
      <c r="A480" t="s">
        <v>39</v>
      </c>
      <c r="B480" s="7" t="s">
        <v>525</v>
      </c>
      <c r="C480" s="8" t="s">
        <v>521</v>
      </c>
      <c r="D480" s="9">
        <v>24258.5</v>
      </c>
    </row>
    <row r="481" spans="1:4" x14ac:dyDescent="0.25">
      <c r="A481" t="s">
        <v>39</v>
      </c>
      <c r="B481" s="7" t="s">
        <v>526</v>
      </c>
      <c r="C481" s="8" t="s">
        <v>521</v>
      </c>
      <c r="D481" s="9">
        <v>4625.5</v>
      </c>
    </row>
    <row r="482" spans="1:4" x14ac:dyDescent="0.25">
      <c r="A482" t="s">
        <v>39</v>
      </c>
      <c r="B482" s="7" t="s">
        <v>527</v>
      </c>
      <c r="C482" s="8" t="s">
        <v>528</v>
      </c>
      <c r="D482" s="9">
        <v>25920</v>
      </c>
    </row>
    <row r="483" spans="1:4" x14ac:dyDescent="0.25">
      <c r="A483" t="s">
        <v>39</v>
      </c>
      <c r="B483" s="7" t="s">
        <v>529</v>
      </c>
      <c r="C483" s="8" t="s">
        <v>530</v>
      </c>
      <c r="D483" s="9">
        <v>13752</v>
      </c>
    </row>
    <row r="484" spans="1:4" x14ac:dyDescent="0.25">
      <c r="A484" t="s">
        <v>39</v>
      </c>
      <c r="B484" s="7" t="s">
        <v>531</v>
      </c>
      <c r="C484" s="8" t="s">
        <v>532</v>
      </c>
      <c r="D484" s="9">
        <v>7775.8399999999992</v>
      </c>
    </row>
    <row r="485" spans="1:4" x14ac:dyDescent="0.25">
      <c r="A485" t="s">
        <v>39</v>
      </c>
      <c r="B485" s="7" t="s">
        <v>533</v>
      </c>
      <c r="C485" s="8" t="s">
        <v>534</v>
      </c>
      <c r="D485" s="9">
        <v>18937.379999999997</v>
      </c>
    </row>
    <row r="487" spans="1:4" x14ac:dyDescent="0.25">
      <c r="D487" s="18">
        <f>SUM(D6:D486)-D6-D7-D8-D9-D10-D11-D12-D13-D14-D15-D16-D17-D18-D19-D20-D21-D22-D23-D24-D25-D26-D27-D28-D29-D30-D34-D35-D36-D37-D38-D39-H477-D40-D42-D43-D44-D45-D46-D50-D51-D52-D53-D54-D55-D56-D57-D63-D64-D65-D66-D67-D72-D73-D74-D75-D76-D77-D78-D83-D84-D85-D86-D88-D89-D47-D48-D59-D60-D61-D62-D69-D81-D82-D87-D91-D92-D93-D484-D482-D481-D480-D479-D478-D477-D476-D475-D474-D473-D472-D471-D470-D469-D468-D467-D466-D465-D464-D463-D462-D461-D460-D459-D458-D457-D456-D455-D454-D453-D450-D449-D448-D447-D446-D445-D202-D205-D206-D208-D209-D211-D210-D216-D217-D221-D222-D223-D224-D225-D226-D227-D254-D255-D256-D258-D259-D260-D261-D263-D443-D439-D440-D441-D442</f>
        <v>7086695.5845872452</v>
      </c>
    </row>
    <row r="488" spans="1:4" x14ac:dyDescent="0.25">
      <c r="C488" s="8"/>
      <c r="D488" s="18"/>
    </row>
    <row r="489" spans="1:4" x14ac:dyDescent="0.25">
      <c r="D489" s="18">
        <f>D487-D488</f>
        <v>7086695.5845872452</v>
      </c>
    </row>
  </sheetData>
  <sheetProtection algorithmName="SHA-512" hashValue="ZBe+iYYXZgeFvDnU/CnfpD6pKnwxXe69ArwL6UlZnGPlSHqtcUhbN2fFQXpSbOYeI5jXyFl3YteXsZKxwGgdwA==" saltValue="fcsUbMDwItC2s+Vp7iA38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9AB66-7D30-44B0-96AD-11EFB0A2B3EF}">
  <sheetPr>
    <pageSetUpPr fitToPage="1"/>
  </sheetPr>
  <dimension ref="A1:H48"/>
  <sheetViews>
    <sheetView zoomScaleNormal="100" zoomScaleSheetLayoutView="80" workbookViewId="0">
      <selection activeCell="F3" sqref="F3"/>
    </sheetView>
  </sheetViews>
  <sheetFormatPr defaultRowHeight="15" x14ac:dyDescent="0.25"/>
  <cols>
    <col min="1" max="1" width="43" customWidth="1"/>
    <col min="2" max="3" width="0" hidden="1" customWidth="1"/>
    <col min="4" max="4" width="10.7109375" hidden="1" customWidth="1"/>
    <col min="5" max="5" width="25" customWidth="1"/>
    <col min="6" max="6" width="16.85546875" customWidth="1"/>
    <col min="7" max="7" width="17.28515625" customWidth="1"/>
  </cols>
  <sheetData>
    <row r="1" spans="1:7" ht="31.5" x14ac:dyDescent="0.5">
      <c r="A1" s="59" t="s">
        <v>606</v>
      </c>
    </row>
    <row r="2" spans="1:7" x14ac:dyDescent="0.25">
      <c r="A2" s="63" t="s">
        <v>609</v>
      </c>
    </row>
    <row r="3" spans="1:7" ht="30" x14ac:dyDescent="0.25">
      <c r="A3" s="10" t="s">
        <v>5</v>
      </c>
      <c r="B3" t="s">
        <v>6</v>
      </c>
      <c r="C3" t="s">
        <v>7</v>
      </c>
      <c r="D3" t="s">
        <v>8</v>
      </c>
      <c r="E3" s="10" t="s">
        <v>608</v>
      </c>
      <c r="F3" s="70" t="s">
        <v>616</v>
      </c>
      <c r="G3" s="10" t="s">
        <v>615</v>
      </c>
    </row>
    <row r="4" spans="1:7" x14ac:dyDescent="0.25">
      <c r="A4" s="76" t="s">
        <v>535</v>
      </c>
      <c r="B4" s="76"/>
      <c r="C4" s="76"/>
      <c r="D4" s="77">
        <v>2415715</v>
      </c>
      <c r="E4" s="77"/>
      <c r="F4" s="10">
        <v>30</v>
      </c>
      <c r="G4" s="14">
        <f>(D4*F4)/100</f>
        <v>724714.5</v>
      </c>
    </row>
    <row r="5" spans="1:7" x14ac:dyDescent="0.25">
      <c r="A5" s="76" t="s">
        <v>536</v>
      </c>
      <c r="B5" s="76"/>
      <c r="C5" s="76"/>
      <c r="D5" s="77">
        <v>177193</v>
      </c>
      <c r="E5" s="77"/>
      <c r="F5" s="10">
        <v>0</v>
      </c>
      <c r="G5" s="14">
        <f t="shared" ref="G5:G34" si="0">(D5*F5)/100</f>
        <v>0</v>
      </c>
    </row>
    <row r="6" spans="1:7" x14ac:dyDescent="0.25">
      <c r="A6" s="76" t="s">
        <v>537</v>
      </c>
      <c r="B6" s="76"/>
      <c r="C6" s="76"/>
      <c r="D6" s="77">
        <v>142677</v>
      </c>
      <c r="E6" s="77"/>
      <c r="F6" s="10">
        <v>0</v>
      </c>
      <c r="G6" s="14">
        <f t="shared" si="0"/>
        <v>0</v>
      </c>
    </row>
    <row r="7" spans="1:7" x14ac:dyDescent="0.25">
      <c r="A7" s="76" t="s">
        <v>538</v>
      </c>
      <c r="B7" s="76"/>
      <c r="C7" s="76"/>
      <c r="D7" s="77">
        <v>58622</v>
      </c>
      <c r="E7" s="77"/>
      <c r="F7" s="10">
        <v>0</v>
      </c>
      <c r="G7" s="14">
        <f t="shared" si="0"/>
        <v>0</v>
      </c>
    </row>
    <row r="8" spans="1:7" x14ac:dyDescent="0.25">
      <c r="A8" s="76" t="s">
        <v>539</v>
      </c>
      <c r="B8" s="76"/>
      <c r="C8" s="76"/>
      <c r="D8" s="77">
        <v>1024049</v>
      </c>
      <c r="E8" s="77"/>
      <c r="F8" s="10">
        <v>0</v>
      </c>
      <c r="G8" s="14">
        <f t="shared" si="0"/>
        <v>0</v>
      </c>
    </row>
    <row r="9" spans="1:7" x14ac:dyDescent="0.25">
      <c r="A9" s="76" t="s">
        <v>540</v>
      </c>
      <c r="B9" s="76"/>
      <c r="C9" s="76"/>
      <c r="D9" s="77">
        <v>647954</v>
      </c>
      <c r="E9" s="77"/>
      <c r="F9" s="10">
        <v>0</v>
      </c>
      <c r="G9" s="14">
        <f t="shared" si="0"/>
        <v>0</v>
      </c>
    </row>
    <row r="10" spans="1:7" x14ac:dyDescent="0.25">
      <c r="A10" s="76" t="s">
        <v>541</v>
      </c>
      <c r="B10" s="76"/>
      <c r="C10" s="76"/>
      <c r="D10" s="77">
        <v>650305</v>
      </c>
      <c r="E10" s="77"/>
      <c r="F10" s="10">
        <v>0</v>
      </c>
      <c r="G10" s="14">
        <f t="shared" si="0"/>
        <v>0</v>
      </c>
    </row>
    <row r="11" spans="1:7" x14ac:dyDescent="0.25">
      <c r="A11" s="76" t="s">
        <v>542</v>
      </c>
      <c r="B11" s="76"/>
      <c r="C11" s="76"/>
      <c r="D11" s="77">
        <v>309198</v>
      </c>
      <c r="E11" s="77"/>
      <c r="F11" s="10">
        <v>0</v>
      </c>
      <c r="G11" s="14">
        <f t="shared" si="0"/>
        <v>0</v>
      </c>
    </row>
    <row r="12" spans="1:7" x14ac:dyDescent="0.25">
      <c r="A12" s="76" t="s">
        <v>543</v>
      </c>
      <c r="B12" s="76"/>
      <c r="C12" s="76"/>
      <c r="D12" s="77">
        <v>94466</v>
      </c>
      <c r="E12" s="77"/>
      <c r="F12" s="10">
        <v>25</v>
      </c>
      <c r="G12" s="14">
        <f t="shared" si="0"/>
        <v>23616.5</v>
      </c>
    </row>
    <row r="13" spans="1:7" x14ac:dyDescent="0.25">
      <c r="A13" s="76" t="s">
        <v>544</v>
      </c>
      <c r="B13" s="76"/>
      <c r="C13" s="76"/>
      <c r="D13" s="77">
        <v>1104077</v>
      </c>
      <c r="E13" s="77"/>
      <c r="F13" s="10">
        <v>25</v>
      </c>
      <c r="G13" s="14">
        <f t="shared" si="0"/>
        <v>276019.25</v>
      </c>
    </row>
    <row r="14" spans="1:7" x14ac:dyDescent="0.25">
      <c r="A14" s="76" t="s">
        <v>545</v>
      </c>
      <c r="B14" s="76"/>
      <c r="C14" s="76"/>
      <c r="D14" s="77">
        <v>325711</v>
      </c>
      <c r="E14" s="77"/>
      <c r="F14" s="10">
        <v>0</v>
      </c>
      <c r="G14" s="14">
        <f t="shared" si="0"/>
        <v>0</v>
      </c>
    </row>
    <row r="15" spans="1:7" x14ac:dyDescent="0.25">
      <c r="A15" s="76" t="s">
        <v>546</v>
      </c>
      <c r="B15" s="76"/>
      <c r="C15" s="76"/>
      <c r="D15" s="77">
        <v>224530</v>
      </c>
      <c r="E15" s="77"/>
      <c r="F15" s="10">
        <v>0</v>
      </c>
      <c r="G15" s="14">
        <f t="shared" si="0"/>
        <v>0</v>
      </c>
    </row>
    <row r="16" spans="1:7" x14ac:dyDescent="0.25">
      <c r="A16" s="76" t="s">
        <v>547</v>
      </c>
      <c r="B16" s="76"/>
      <c r="C16" s="76"/>
      <c r="D16" s="77">
        <v>364280</v>
      </c>
      <c r="E16" s="77"/>
      <c r="F16" s="10">
        <v>0</v>
      </c>
      <c r="G16" s="14">
        <f t="shared" si="0"/>
        <v>0</v>
      </c>
    </row>
    <row r="17" spans="1:7" x14ac:dyDescent="0.25">
      <c r="A17" s="76" t="s">
        <v>548</v>
      </c>
      <c r="B17" s="76"/>
      <c r="C17" s="76"/>
      <c r="D17" s="77">
        <v>139183</v>
      </c>
      <c r="E17" s="77"/>
      <c r="F17" s="10">
        <v>0</v>
      </c>
      <c r="G17" s="14">
        <f t="shared" si="0"/>
        <v>0</v>
      </c>
    </row>
    <row r="18" spans="1:7" x14ac:dyDescent="0.25">
      <c r="A18" s="76" t="s">
        <v>549</v>
      </c>
      <c r="B18" s="76"/>
      <c r="C18" s="76"/>
      <c r="D18" s="77">
        <v>283916</v>
      </c>
      <c r="E18" s="77"/>
      <c r="F18" s="10">
        <v>0</v>
      </c>
      <c r="G18" s="14">
        <f t="shared" si="0"/>
        <v>0</v>
      </c>
    </row>
    <row r="19" spans="1:7" x14ac:dyDescent="0.25">
      <c r="A19" s="76" t="s">
        <v>550</v>
      </c>
      <c r="B19" s="76"/>
      <c r="C19" s="76"/>
      <c r="D19" s="77">
        <v>131819</v>
      </c>
      <c r="E19" s="77"/>
      <c r="F19" s="10">
        <v>5</v>
      </c>
      <c r="G19" s="14">
        <f t="shared" si="0"/>
        <v>6590.95</v>
      </c>
    </row>
    <row r="20" spans="1:7" x14ac:dyDescent="0.25">
      <c r="A20" s="76" t="s">
        <v>551</v>
      </c>
      <c r="B20" s="76"/>
      <c r="C20" s="76"/>
      <c r="D20" s="77">
        <v>41056</v>
      </c>
      <c r="E20" s="77"/>
      <c r="F20" s="10">
        <v>0</v>
      </c>
      <c r="G20" s="14">
        <f t="shared" si="0"/>
        <v>0</v>
      </c>
    </row>
    <row r="21" spans="1:7" x14ac:dyDescent="0.25">
      <c r="A21" s="76" t="s">
        <v>552</v>
      </c>
      <c r="B21" s="76"/>
      <c r="C21" s="76"/>
      <c r="D21" s="77">
        <v>220159</v>
      </c>
      <c r="E21" s="77"/>
      <c r="F21" s="10">
        <v>0</v>
      </c>
      <c r="G21" s="14">
        <f t="shared" si="0"/>
        <v>0</v>
      </c>
    </row>
    <row r="22" spans="1:7" x14ac:dyDescent="0.25">
      <c r="A22" s="76" t="s">
        <v>553</v>
      </c>
      <c r="B22" s="76"/>
      <c r="C22" s="76"/>
      <c r="D22" s="77">
        <v>12274</v>
      </c>
      <c r="E22" s="77"/>
      <c r="F22" s="10">
        <v>0</v>
      </c>
      <c r="G22" s="14">
        <f t="shared" si="0"/>
        <v>0</v>
      </c>
    </row>
    <row r="23" spans="1:7" x14ac:dyDescent="0.25">
      <c r="A23" s="76" t="s">
        <v>554</v>
      </c>
      <c r="B23" s="76"/>
      <c r="C23" s="76"/>
      <c r="D23" s="77">
        <v>80980</v>
      </c>
      <c r="E23" s="77"/>
      <c r="F23" s="10">
        <v>0</v>
      </c>
      <c r="G23" s="14">
        <f t="shared" si="0"/>
        <v>0</v>
      </c>
    </row>
    <row r="24" spans="1:7" x14ac:dyDescent="0.25">
      <c r="A24" s="76" t="s">
        <v>555</v>
      </c>
      <c r="B24" s="76"/>
      <c r="C24" s="76"/>
      <c r="D24" s="77">
        <v>51140</v>
      </c>
      <c r="E24" s="77"/>
      <c r="F24" s="10">
        <v>0</v>
      </c>
      <c r="G24" s="14">
        <f t="shared" si="0"/>
        <v>0</v>
      </c>
    </row>
    <row r="25" spans="1:7" x14ac:dyDescent="0.25">
      <c r="A25" s="76" t="s">
        <v>556</v>
      </c>
      <c r="B25" s="76"/>
      <c r="C25" s="76"/>
      <c r="D25" s="77">
        <v>138377</v>
      </c>
      <c r="E25" s="77"/>
      <c r="F25" s="10">
        <v>45</v>
      </c>
      <c r="G25" s="14">
        <f t="shared" si="0"/>
        <v>62269.65</v>
      </c>
    </row>
    <row r="26" spans="1:7" x14ac:dyDescent="0.25">
      <c r="A26" s="76" t="s">
        <v>557</v>
      </c>
      <c r="B26" s="76"/>
      <c r="C26" s="76"/>
      <c r="D26" s="77">
        <v>384725</v>
      </c>
      <c r="E26" s="77"/>
      <c r="F26" s="10">
        <v>75</v>
      </c>
      <c r="G26" s="14">
        <f t="shared" si="0"/>
        <v>288543.75</v>
      </c>
    </row>
    <row r="27" spans="1:7" x14ac:dyDescent="0.25">
      <c r="A27" s="76" t="s">
        <v>558</v>
      </c>
      <c r="B27" s="76"/>
      <c r="C27" s="76"/>
      <c r="D27" s="77">
        <v>121007</v>
      </c>
      <c r="E27" s="77"/>
      <c r="F27" s="10">
        <v>0</v>
      </c>
      <c r="G27" s="14">
        <f t="shared" si="0"/>
        <v>0</v>
      </c>
    </row>
    <row r="28" spans="1:7" x14ac:dyDescent="0.25">
      <c r="A28" s="76" t="s">
        <v>559</v>
      </c>
      <c r="B28" s="76"/>
      <c r="C28" s="76"/>
      <c r="D28" s="77">
        <v>216600</v>
      </c>
      <c r="E28" s="77"/>
      <c r="F28" s="10">
        <v>0</v>
      </c>
      <c r="G28" s="14">
        <f t="shared" si="0"/>
        <v>0</v>
      </c>
    </row>
    <row r="29" spans="1:7" x14ac:dyDescent="0.25">
      <c r="A29" s="76" t="s">
        <v>560</v>
      </c>
      <c r="B29" s="76"/>
      <c r="C29" s="76"/>
      <c r="D29" s="77">
        <v>72666</v>
      </c>
      <c r="E29" s="77"/>
      <c r="F29" s="10">
        <v>0</v>
      </c>
      <c r="G29" s="14">
        <f t="shared" si="0"/>
        <v>0</v>
      </c>
    </row>
    <row r="30" spans="1:7" x14ac:dyDescent="0.25">
      <c r="A30" s="12" t="s">
        <v>561</v>
      </c>
      <c r="B30" s="73" t="s">
        <v>562</v>
      </c>
      <c r="C30" s="73"/>
      <c r="D30" s="74">
        <v>190000</v>
      </c>
      <c r="E30" s="74"/>
      <c r="F30" s="10">
        <v>0</v>
      </c>
      <c r="G30" s="14">
        <f t="shared" si="0"/>
        <v>0</v>
      </c>
    </row>
    <row r="31" spans="1:7" x14ac:dyDescent="0.25">
      <c r="A31" s="12" t="s">
        <v>563</v>
      </c>
      <c r="B31" s="73" t="s">
        <v>564</v>
      </c>
      <c r="C31" s="73"/>
      <c r="D31" s="74">
        <v>300000</v>
      </c>
      <c r="E31" s="74"/>
      <c r="F31" s="10">
        <v>0</v>
      </c>
      <c r="G31" s="14">
        <f t="shared" si="0"/>
        <v>0</v>
      </c>
    </row>
    <row r="32" spans="1:7" x14ac:dyDescent="0.25">
      <c r="A32" s="12" t="s">
        <v>565</v>
      </c>
      <c r="B32" s="73" t="s">
        <v>564</v>
      </c>
      <c r="C32" s="73"/>
      <c r="D32" s="74">
        <v>165755</v>
      </c>
      <c r="E32" s="74"/>
      <c r="F32" s="10">
        <v>0</v>
      </c>
      <c r="G32" s="14">
        <f t="shared" si="0"/>
        <v>0</v>
      </c>
    </row>
    <row r="33" spans="1:8" x14ac:dyDescent="0.25">
      <c r="A33" s="12" t="s">
        <v>566</v>
      </c>
      <c r="B33" s="73" t="s">
        <v>564</v>
      </c>
      <c r="C33" s="73"/>
      <c r="D33" s="74">
        <v>109273</v>
      </c>
      <c r="E33" s="74"/>
      <c r="F33" s="10">
        <v>0</v>
      </c>
      <c r="G33" s="14">
        <f t="shared" si="0"/>
        <v>0</v>
      </c>
    </row>
    <row r="34" spans="1:8" x14ac:dyDescent="0.25">
      <c r="A34" s="12" t="s">
        <v>567</v>
      </c>
      <c r="B34" s="73" t="s">
        <v>568</v>
      </c>
      <c r="C34" s="73"/>
      <c r="D34" s="74">
        <v>350000</v>
      </c>
      <c r="E34" s="74"/>
      <c r="F34" s="10">
        <v>50</v>
      </c>
      <c r="G34" s="14">
        <f t="shared" si="0"/>
        <v>175000</v>
      </c>
    </row>
    <row r="35" spans="1:8" x14ac:dyDescent="0.25">
      <c r="A35" s="15" t="s">
        <v>607</v>
      </c>
      <c r="B35" s="75" t="s">
        <v>569</v>
      </c>
      <c r="C35" s="75"/>
      <c r="D35" s="75" t="s">
        <v>570</v>
      </c>
      <c r="E35" s="75"/>
      <c r="F35" s="16">
        <v>100</v>
      </c>
      <c r="G35" s="17"/>
      <c r="H35" t="s">
        <v>577</v>
      </c>
    </row>
    <row r="36" spans="1:8" x14ac:dyDescent="0.25">
      <c r="A36" s="12"/>
      <c r="B36" s="73"/>
      <c r="C36" s="73"/>
      <c r="D36" s="73"/>
      <c r="E36" s="73"/>
    </row>
    <row r="42" spans="1:8" x14ac:dyDescent="0.25">
      <c r="F42" s="2" t="s">
        <v>9</v>
      </c>
      <c r="G42" s="13">
        <f>SUM(G4:G41)</f>
        <v>1556754.5999999999</v>
      </c>
    </row>
    <row r="44" spans="1:8" x14ac:dyDescent="0.25">
      <c r="F44" t="s">
        <v>594</v>
      </c>
      <c r="G44" s="56">
        <v>476668</v>
      </c>
    </row>
    <row r="46" spans="1:8" x14ac:dyDescent="0.25">
      <c r="G46" s="13">
        <f>G42-G44</f>
        <v>1080086.5999999999</v>
      </c>
    </row>
    <row r="48" spans="1:8" x14ac:dyDescent="0.25">
      <c r="A48" t="str">
        <f>+H35</f>
        <v>**This needs to be expanded out.  Can use the Urban Renewal plan but that's probably not deep enough.</v>
      </c>
    </row>
  </sheetData>
  <sheetProtection algorithmName="SHA-512" hashValue="TmyxT0IpmdACYWR3VH0trmz0oBOBUW6hOOVISDefs6feNlV+4gBOQhyc9gXr4fKAML9hakqCcSt5JGlAl34TGg==" saltValue="qpOtz3X9V5Tn7mxZmlWfMw==" spinCount="100000" sheet="1" objects="1" scenarios="1"/>
  <mergeCells count="66">
    <mergeCell ref="A4:C4"/>
    <mergeCell ref="D4:E4"/>
    <mergeCell ref="A5:C5"/>
    <mergeCell ref="D5:E5"/>
    <mergeCell ref="A6:C6"/>
    <mergeCell ref="D6:E6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</mergeCells>
  <printOptions horizontalCentered="1"/>
  <pageMargins left="0.7" right="0.7" top="0.75" bottom="0.75" header="0.3" footer="0.3"/>
  <pageSetup scale="88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SDC Calculation</vt:lpstr>
      <vt:lpstr>Charge Analysis</vt:lpstr>
      <vt:lpstr>Planning Data</vt:lpstr>
      <vt:lpstr>Inventory of Current System</vt:lpstr>
      <vt:lpstr>CIP List</vt:lpstr>
      <vt:lpstr>'CIP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Kaaren Hofmann</dc:creator>
  <cp:lastModifiedBy>Fatin Abdullah</cp:lastModifiedBy>
  <cp:lastPrinted>2025-05-14T17:58:13Z</cp:lastPrinted>
  <dcterms:created xsi:type="dcterms:W3CDTF">2022-12-30T21:37:12Z</dcterms:created>
  <dcterms:modified xsi:type="dcterms:W3CDTF">2025-05-14T19:00:23Z</dcterms:modified>
</cp:coreProperties>
</file>